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p-005pc\Documents\"/>
    </mc:Choice>
  </mc:AlternateContent>
  <bookViews>
    <workbookView xWindow="0" yWindow="0" windowWidth="24000" windowHeight="9780" tabRatio="831" activeTab="7"/>
  </bookViews>
  <sheets>
    <sheet name="ปร.6 " sheetId="26" r:id="rId1"/>
    <sheet name="ปร.5" sheetId="27" r:id="rId2"/>
    <sheet name="ปร 5  (ครุภัณฑ์)" sheetId="28" r:id="rId3"/>
    <sheet name="ปร.4" sheetId="29" r:id="rId4"/>
    <sheet name="งานสถาปัต+โครงสร้าง" sheetId="24" r:id="rId5"/>
    <sheet name="งานสุขาภิบาล" sheetId="21" r:id="rId6"/>
    <sheet name="งานไฟฟ้า" sheetId="23" r:id="rId7"/>
    <sheet name="ครุภัณฑ์" sheetId="22" r:id="rId8"/>
  </sheets>
  <externalReferences>
    <externalReference r:id="rId9"/>
  </externalReferences>
  <definedNames>
    <definedName name="_xlnm.Print_Area" localSheetId="7">ครุภัณฑ์!$A$1:$I$42</definedName>
    <definedName name="_xlnm.Print_Area" localSheetId="6">งานไฟฟ้า!$A$1:$I$46</definedName>
    <definedName name="_xlnm.Print_Area" localSheetId="4">'งานสถาปัต+โครงสร้าง'!$A$1:$I$238</definedName>
    <definedName name="_xlnm.Print_Area" localSheetId="5">งานสุขาภิบาล!$A$1:$I$122</definedName>
    <definedName name="_xlnm.Print_Area" localSheetId="2">'ปร 5  (ครุภัณฑ์)'!$A$1:$I$54</definedName>
    <definedName name="_xlnm.Print_Area" localSheetId="3">ปร.4!$A$1:$I$54</definedName>
    <definedName name="_xlnm.Print_Area" localSheetId="1">ปร.5!$A$1:$J$53</definedName>
    <definedName name="_xlnm.Print_Area" localSheetId="0">'ปร.6 '!$A$1:$H$51</definedName>
    <definedName name="_xlnm.Print_Titles" localSheetId="7">ครุภัณฑ์!$1:$7</definedName>
    <definedName name="_xlnm.Print_Titles" localSheetId="6">งานไฟฟ้า!$1:$7</definedName>
    <definedName name="_xlnm.Print_Titles" localSheetId="4">'งานสถาปัต+โครงสร้าง'!$1:$7</definedName>
    <definedName name="_xlnm.Print_Titles" localSheetId="5">งานสุขาภิบาล!$1:$7</definedName>
    <definedName name="_xlnm.Print_Titles" localSheetId="2">'ปร 5  (ครุภัณฑ์)'!$1:$1</definedName>
  </definedNames>
  <calcPr calcId="152511"/>
</workbook>
</file>

<file path=xl/calcChain.xml><?xml version="1.0" encoding="utf-8"?>
<calcChain xmlns="http://schemas.openxmlformats.org/spreadsheetml/2006/main">
  <c r="C140" i="24" l="1"/>
  <c r="C141" i="24"/>
  <c r="C142" i="24"/>
  <c r="C143" i="24"/>
  <c r="C144" i="24"/>
  <c r="C208" i="24" l="1"/>
  <c r="C204" i="24"/>
  <c r="C202" i="24"/>
  <c r="C66" i="24"/>
  <c r="C65" i="24"/>
  <c r="C64" i="24"/>
  <c r="J62" i="24"/>
  <c r="C65" i="21" l="1"/>
  <c r="C63" i="24"/>
  <c r="C62" i="24"/>
  <c r="C203" i="24" l="1"/>
  <c r="C201" i="24"/>
  <c r="C187" i="24"/>
  <c r="C182" i="24"/>
  <c r="C181" i="24"/>
  <c r="H104" i="24"/>
  <c r="H106" i="24"/>
  <c r="H110" i="24"/>
  <c r="H112" i="24"/>
  <c r="F104" i="24"/>
  <c r="I104" i="24" s="1"/>
  <c r="F106" i="24"/>
  <c r="F109" i="24"/>
  <c r="F110" i="24"/>
  <c r="F111" i="24"/>
  <c r="F112" i="24"/>
  <c r="E105" i="24"/>
  <c r="F105" i="24" s="1"/>
  <c r="C209" i="24" l="1"/>
  <c r="I112" i="24"/>
  <c r="I110" i="24"/>
  <c r="I106" i="24"/>
  <c r="C10" i="23"/>
  <c r="C18" i="23"/>
  <c r="C176" i="24" l="1"/>
  <c r="C173" i="24"/>
  <c r="C174" i="24" s="1"/>
  <c r="C175" i="24" s="1"/>
  <c r="C162" i="24"/>
  <c r="J211" i="24" l="1"/>
  <c r="C89" i="21" l="1"/>
  <c r="C90" i="21"/>
  <c r="C92" i="21"/>
  <c r="B34" i="24"/>
  <c r="C134" i="24"/>
  <c r="C133" i="24"/>
  <c r="C137" i="24"/>
  <c r="C135" i="24"/>
  <c r="F25" i="24"/>
  <c r="F88" i="24"/>
  <c r="F89" i="24"/>
  <c r="E103" i="24"/>
  <c r="F103" i="24" s="1"/>
  <c r="E107" i="24"/>
  <c r="F107" i="24" s="1"/>
  <c r="E108" i="24"/>
  <c r="H24" i="24"/>
  <c r="H25" i="24"/>
  <c r="H88" i="24"/>
  <c r="H89" i="24"/>
  <c r="G105" i="24"/>
  <c r="H105" i="24" s="1"/>
  <c r="I105" i="24" s="1"/>
  <c r="G107" i="24"/>
  <c r="H107" i="24" s="1"/>
  <c r="G108" i="24"/>
  <c r="G109" i="24"/>
  <c r="H109" i="24" s="1"/>
  <c r="I109" i="24" s="1"/>
  <c r="G111" i="24"/>
  <c r="H111" i="24" s="1"/>
  <c r="I111" i="24" s="1"/>
  <c r="B107" i="24"/>
  <c r="B13" i="29"/>
  <c r="B12" i="29"/>
  <c r="B11" i="29"/>
  <c r="J18" i="29"/>
  <c r="J17" i="29"/>
  <c r="J16" i="29"/>
  <c r="J15" i="29"/>
  <c r="J14" i="29"/>
  <c r="B12" i="28"/>
  <c r="B12" i="27"/>
  <c r="J9" i="24"/>
  <c r="J8" i="24"/>
  <c r="J9" i="23"/>
  <c r="J8" i="23"/>
  <c r="J9" i="22"/>
  <c r="J8" i="22"/>
  <c r="J8" i="21"/>
  <c r="J9" i="21"/>
  <c r="J13" i="21"/>
  <c r="J24" i="21"/>
  <c r="J45" i="21"/>
  <c r="J49" i="21"/>
  <c r="J50" i="21"/>
  <c r="J63" i="21"/>
  <c r="J12" i="21" l="1"/>
  <c r="G103" i="24"/>
  <c r="H103" i="24" s="1"/>
  <c r="I103" i="24" s="1"/>
  <c r="I89" i="24"/>
  <c r="H108" i="24"/>
  <c r="F108" i="24"/>
  <c r="F113" i="24" s="1"/>
  <c r="I107" i="24"/>
  <c r="C136" i="24"/>
  <c r="I25" i="24"/>
  <c r="I88" i="24"/>
  <c r="J48" i="21" l="1"/>
  <c r="J62" i="21"/>
  <c r="J126" i="24"/>
  <c r="H113" i="24"/>
  <c r="J113" i="24" s="1"/>
  <c r="J67" i="24"/>
  <c r="I108" i="24"/>
  <c r="I113" i="24" s="1"/>
  <c r="F24" i="24"/>
  <c r="J23" i="21"/>
  <c r="J131" i="24"/>
  <c r="J77" i="24"/>
  <c r="I24" i="24"/>
  <c r="J14" i="22"/>
  <c r="J25" i="22"/>
  <c r="J96" i="21" l="1"/>
  <c r="J138" i="24"/>
  <c r="J60" i="24"/>
  <c r="J24" i="24"/>
  <c r="J28" i="23"/>
  <c r="J40" i="24"/>
  <c r="K21" i="28"/>
  <c r="J29" i="23" l="1"/>
  <c r="J13" i="29"/>
  <c r="J37" i="21"/>
  <c r="J11" i="29" l="1"/>
  <c r="J215" i="24"/>
  <c r="J101" i="21"/>
  <c r="J12" i="29" l="1"/>
  <c r="J19" i="29" l="1"/>
  <c r="K19" i="29"/>
</calcChain>
</file>

<file path=xl/sharedStrings.xml><?xml version="1.0" encoding="utf-8"?>
<sst xmlns="http://schemas.openxmlformats.org/spreadsheetml/2006/main" count="695" uniqueCount="358">
  <si>
    <t>แบบ ปร.4</t>
  </si>
  <si>
    <t>เลขที่</t>
  </si>
  <si>
    <t>รายการ</t>
  </si>
  <si>
    <t>จำนวน</t>
  </si>
  <si>
    <t>หน่วย</t>
  </si>
  <si>
    <t>ค่าวัสดุสิ่งของ</t>
  </si>
  <si>
    <t>จำนวนเงิน</t>
  </si>
  <si>
    <t>ค่าแรงงาน</t>
  </si>
  <si>
    <t>รายการเลขที่</t>
  </si>
  <si>
    <t>แบบเลขที่</t>
  </si>
  <si>
    <t>กอง</t>
  </si>
  <si>
    <t>กรม</t>
  </si>
  <si>
    <t>รวมทั้งสิ้น</t>
  </si>
  <si>
    <t>ราคา/หน่วย</t>
  </si>
  <si>
    <t>ชุด</t>
  </si>
  <si>
    <t>ตร.ม.</t>
  </si>
  <si>
    <t>เมตร</t>
  </si>
  <si>
    <t>ท่อน</t>
  </si>
  <si>
    <t>กก.</t>
  </si>
  <si>
    <t>อัน</t>
  </si>
  <si>
    <t>ตรม.</t>
  </si>
  <si>
    <t>ทรายหยาบถมบดอัดแน่น</t>
  </si>
  <si>
    <t>ลบม.</t>
  </si>
  <si>
    <t>เหล็กเสริม</t>
  </si>
  <si>
    <t>คอนกรีตผสมเสร็จ 240 ksc (ทรงลูกบาศก์)</t>
  </si>
  <si>
    <t>ตัว</t>
  </si>
  <si>
    <t>คอนกรีตหยาบ</t>
  </si>
  <si>
    <t>ไม้แบบหล่อคอนกรีต คิด80 %</t>
  </si>
  <si>
    <t>งานขุดดิน</t>
  </si>
  <si>
    <t>กองพัฒนาอาคารสถานที่ มหาวิทยาลัยเทคโนโลยีราชมงคลล้านนา</t>
  </si>
  <si>
    <t xml:space="preserve">  - DB 16 mm.(1.578 kg/m) SD40</t>
  </si>
  <si>
    <t xml:space="preserve">  - RB 9 mm.(0.499 kg/m) SR24</t>
  </si>
  <si>
    <t xml:space="preserve"> - ลวดผูกเหล็ก ศก. 1.25 มม (เบอร์ 18)</t>
  </si>
  <si>
    <t>ถังบำบัดน้ำเสียสำเร็จรูปชนิดเติมอากาศ ขนาด 18,000ลิตร/วัน</t>
  </si>
  <si>
    <t xml:space="preserve">กิ๊บจับสลิง ขนาด 3/4 นิ้ว เหล็กหล่อ
</t>
  </si>
  <si>
    <t xml:space="preserve">เกลียวเร่ง ห่วง-ตะขอ ขนาด  1 นิ้ว
</t>
  </si>
  <si>
    <t xml:space="preserve">Ungalvanized Steel Wire Rope 6x29 Size 19 mm. WRC&amp;RHRL Grade 1960 N/mm²
</t>
  </si>
  <si>
    <t>MANHOLE COVER SERIES NO.600 รับน้ำหนัก 12.5 ตัน</t>
  </si>
  <si>
    <t>ท่อ Flex ขนาด 6"x 12" พร้อมสายรัด</t>
  </si>
  <si>
    <t>ท่อ PVC Class 8.5 ขนาด 6 นิ้ว</t>
  </si>
  <si>
    <t>ท่อ PVC Class 8.5 ขนาด 1 1/2นิ้ว</t>
  </si>
  <si>
    <t>งานรื้อถอน</t>
  </si>
  <si>
    <t>รวมราคาค่าแรงและค่าวัสดุ หมวดงาน 3.1</t>
  </si>
  <si>
    <t>งานฐานคอนกรีตถังบำบัดน้ำเสียสำเร็จรูปชนิดเติมอากาศ ขนาด 18,000ลิตร/วัน</t>
  </si>
  <si>
    <t>งานติดตั้งถังบำบัดน้ำเสียสำเร็จรูปชนิดเติมอากาศ ขนาด 18,000ลิตร/วัน</t>
  </si>
  <si>
    <t>ท่อ PVC Class 8.5 ขนาด 4 นิ้ว</t>
  </si>
  <si>
    <t>Floor Cleanout ขนาด 4 นิ้ว</t>
  </si>
  <si>
    <t>บ่อพักพร้อมฝา ขนาด 70x70x80x10 ซม.</t>
  </si>
  <si>
    <t>ค่ารื้อถอนบ่อเกรอะคอนกรีตเดิม พร้อมขนทิ้ง</t>
  </si>
  <si>
    <t>งานเพิ่มปั๊มน้ำ 1 ตัว พร้อมเปลี่ยนตู้คอนโทรล</t>
  </si>
  <si>
    <t>งานติดตั้งเครื่องสูบน้ำหอยโข่ง</t>
  </si>
  <si>
    <t>งานเปลี่ยนตู้คอนโทรล</t>
  </si>
  <si>
    <t>งานเปลี่ยนสุขภัณฑ์ในห้องน้ำ ชั้น 1 และชั้น 2</t>
  </si>
  <si>
    <t>งานสุขาภิบาลชั้นอื่นๆ</t>
  </si>
  <si>
    <t xml:space="preserve"> - สายชำระ</t>
  </si>
  <si>
    <t>งานติดตั้งพัดลมดูดอากาศในห้องน้ำ ชั้น 1 และชั้น 2</t>
  </si>
  <si>
    <t xml:space="preserve"> - โถปัสสาวะพร้อมอุปกรณ์</t>
  </si>
  <si>
    <t xml:space="preserve"> - ฟลัชวาล์ว โถปัสสาวะชาย</t>
  </si>
  <si>
    <t xml:space="preserve"> - ท่อน้ำทิ้งอ่างล้างหน้าพีแทรป</t>
  </si>
  <si>
    <t xml:space="preserve"> - ก๊อกอ่างล้างหน้า</t>
  </si>
  <si>
    <t xml:space="preserve"> - ตะแกรงดักผงพร้อมที่ดักกลิ่น ขนาด 4 นิ้ว</t>
  </si>
  <si>
    <t xml:space="preserve"> - พัดลมดูดอากาศ ขนาด 8 นิ้ว</t>
  </si>
  <si>
    <t>งานระบบน้ำฝนและระบายน้ำรอบอาคาร</t>
  </si>
  <si>
    <t>งานเปลี่ยนฝารางระบายน้ำรอบอาคารเรียนรวม</t>
  </si>
  <si>
    <t xml:space="preserve"> - ฝาปิดรางระบายน้ำ คสล.ขนาด 0.30x0.50 m.</t>
  </si>
  <si>
    <t>งานติดตั้งรางระบายน้ำฝนสแตนเลส (แบบ A) ขนาด 0.30x0.30  m</t>
  </si>
  <si>
    <t xml:space="preserve"> - แผ่นสแตนเลส เกรด304
</t>
  </si>
  <si>
    <t>งานติดตั้งรางระบายน้ำฝนสแตนเลส (แบบ B)</t>
  </si>
  <si>
    <t>ข้อต่อ อุปกรณ์ท่อ</t>
  </si>
  <si>
    <t xml:space="preserve"> - แผ่นสแตนเลส เกรด304 หนา 1.0 มม.
</t>
  </si>
  <si>
    <t xml:space="preserve"> - เหล็กเพลท 6x6 นิ้ว หนา 6 มม.</t>
  </si>
  <si>
    <t xml:space="preserve"> - เหล็กกล่อง 1x1 นิ้ว หนา 1.2 มม. </t>
  </si>
  <si>
    <r>
      <t xml:space="preserve">สถานที่ก่อสร้าง </t>
    </r>
    <r>
      <rPr>
        <sz val="16"/>
        <color indexed="8"/>
        <rFont val="TH SarabunPSK"/>
        <family val="2"/>
      </rPr>
      <t xml:space="preserve"> มหาวิทยาลัยเทคโนโลยีราชมงคลล้านนา </t>
    </r>
  </si>
  <si>
    <t>แบบ ปร.4(ครุภัณฑ์)</t>
  </si>
  <si>
    <t>หมวดงานครุภัณฑ์</t>
  </si>
  <si>
    <t>งานสุขาภิบาล</t>
  </si>
  <si>
    <t>รวมราคาค่าแรงและค่าวัสดุ หมวดงานครุภัณฑ์</t>
  </si>
  <si>
    <t>เครื่องสูบน้ำหอยโข่งหน้าแปลนแบบติดมอเตอร์ในตัว ปริมาณ 400 ลิตร/นาที ส่งสูง 23.5 เมตร</t>
  </si>
  <si>
    <t>หมวดงานระบบไฟฟ้า</t>
  </si>
  <si>
    <t>หมวดงานระบบสุขาภิบาล</t>
  </si>
  <si>
    <t>รวมราคาค่าแรงและค่าวัสดุ หมวดงานระบบสุขาภิบาล</t>
  </si>
  <si>
    <t>ชุดหลอดไฟ LED 2800 Lumen T 5</t>
  </si>
  <si>
    <t>ชุดหลอดไฟ LED  T 8</t>
  </si>
  <si>
    <t>โคมไฮเบย์ LED 200 W</t>
  </si>
  <si>
    <t>โคมไฮเบย์ LED 150 W</t>
  </si>
  <si>
    <t>โคมสปอร์ตไลท์  LED 50 W</t>
  </si>
  <si>
    <t xml:space="preserve">โคมดาวไลท์ติดลอยแบบปรับมุมได้ </t>
  </si>
  <si>
    <t>โคมแขวนหลอด LED 15 W ขั้ว E 27 (กำหนดรูปแบบภายหลัง)</t>
  </si>
  <si>
    <t xml:space="preserve">สวิทซ์ทางเดียว </t>
  </si>
  <si>
    <t>เต้ารับคู่มีกราวด์</t>
  </si>
  <si>
    <t>ท่อ uPVC 1/2 นิ้ว</t>
  </si>
  <si>
    <t>ท่อ uPVC 3/8 นิ้ว</t>
  </si>
  <si>
    <t>สายไฟฟ้า THW 6 Sq.mm.</t>
  </si>
  <si>
    <t>สายไฟฟ้า THW 4 Sq.mm.</t>
  </si>
  <si>
    <t>สายไฟฟ้า THW 2.5 Sq.mm.</t>
  </si>
  <si>
    <t>อุปกรณ์ยึด จับ ต่อ ท่อ ต่างๆ</t>
  </si>
  <si>
    <t>งานรื้อระบบสายไฟฟ้าเดิม</t>
  </si>
  <si>
    <t>งาน</t>
  </si>
  <si>
    <t>อุปกรณ์,สายไฟฟ้าและท่อร้อยสายไฟฟ้า</t>
  </si>
  <si>
    <t>รวมราคาค่าแรงและค่าวัสดุ หมวดงาน 4.1</t>
  </si>
  <si>
    <t>รวมราคาค่าแรงและค่าวัสดุ หมวดงานระบบงานไฟฟ้า</t>
  </si>
  <si>
    <t>ถังดับเพลิงผงเคมีแห้ง ขนาด 10 ปอนด์</t>
  </si>
  <si>
    <t>ถัง</t>
  </si>
  <si>
    <t>หลังคา 1</t>
  </si>
  <si>
    <t>เหล็ก 100x50x3.2 mm. (7.01kg./m.)</t>
  </si>
  <si>
    <t>เหล็ก 75x45x3.2 mm. (5.50kg./m.)</t>
  </si>
  <si>
    <t>เหล็ก 75x45x2.3 mm. (4.06kg./m.)</t>
  </si>
  <si>
    <t>เหล็ก 25x25x2.0 mm. (1.53 kg./m.)</t>
  </si>
  <si>
    <t>เหล็กฉาก 50x50x5.0 mm. (3.77 kg./m.)</t>
  </si>
  <si>
    <t>พุกคอนกรีต M12</t>
  </si>
  <si>
    <t>สีกันสนิม + สีน้ำมัน</t>
  </si>
  <si>
    <t>หลังคา 2</t>
  </si>
  <si>
    <t>เหล็ก 100x50x2.3 mm. (5.14kg./m.)</t>
  </si>
  <si>
    <t>เหล็ก 50x50x2.0 mm. (2.93 kg./m.)</t>
  </si>
  <si>
    <t>งานพื้น</t>
  </si>
  <si>
    <t>แผ่นไฟเบอร์ซีเมนต์ 8" หนา 20 มม.</t>
  </si>
  <si>
    <t>เหล็ก 100x100x4.0 มม. (11.75 kg./m)</t>
  </si>
  <si>
    <t>เหล็ก 100x50x2.3 มม. (5.14 kg./m)</t>
  </si>
  <si>
    <t>เหล็ก 50x50x2.3 มม. (3.34 kg./m)</t>
  </si>
  <si>
    <t>ตอม่อสำเร็จรูปตีนช้าง 4 นิ้ว</t>
  </si>
  <si>
    <t>งานบันไดใหม่</t>
  </si>
  <si>
    <t>แผ่นไฟเบอร์ซีเมนต์  หนา 20 มม.</t>
  </si>
  <si>
    <t>แผ่นไฟเบอร์ซีเมนต์  หนา 10 มม.</t>
  </si>
  <si>
    <t>เหล็ก 25x25x2.3 มม. (1.53 kg./m)</t>
  </si>
  <si>
    <t>ประตู D4</t>
  </si>
  <si>
    <t>งานระแนงใหม่</t>
  </si>
  <si>
    <t>แผ่นระแนงไฟเบอรีเมนต์ขนาด 3 นิ้ว</t>
  </si>
  <si>
    <t>สีไม้ระแนง</t>
  </si>
  <si>
    <t>เหล็ก 75x45x2.3 มม. (4.06 kg./m)</t>
  </si>
  <si>
    <t>งานทาสี ชั้นใต้ถุน-ชั้น 4 (บริเวณที่ปรับปรุง)</t>
  </si>
  <si>
    <t>ผนัง</t>
  </si>
  <si>
    <t>ทำความสะอาดผนัง</t>
  </si>
  <si>
    <t>ทาสีรองพื้นปูนเก่า+สีทับหน้าสองเที่ยว</t>
  </si>
  <si>
    <t>ผนังก่ออิฐ ฉาบปูนเรียบ สองด้าน(ห้องเก็บของ)</t>
  </si>
  <si>
    <t>ริ้อถอนฝาบ่อและผนังช่องท่อเดิม</t>
  </si>
  <si>
    <t>ฝ้าเพดาน</t>
  </si>
  <si>
    <t>งานทำความสะอาดฝ้าเพดาน</t>
  </si>
  <si>
    <t>หมวดงานประตูและหน้าต่าง</t>
  </si>
  <si>
    <t>งานผนัง</t>
  </si>
  <si>
    <t xml:space="preserve">ผนัง 2 ผนังกระจกใสหนา 6 มม. วงกบอลูมิเนียม 2 ช่วง สูง 2.70 ม. </t>
  </si>
  <si>
    <t xml:space="preserve">ผนัง 3 ผนังกระจกใสหนา 6 มม. วงกบอลูมิเนียม 1 ช่วง สูง 2.10 ม. </t>
  </si>
  <si>
    <t>งานประตู</t>
  </si>
  <si>
    <t xml:space="preserve">D1 ประตูบานสวิงคู่ อลูมิเนียม ลูกฟักระจกใส 6 มม. 1.80x2.10 ม. </t>
  </si>
  <si>
    <t xml:space="preserve">D2 ประตูบานเลื่อน อลูมิเนียม ลูกฟักระจกใส 6 มม. 1.00x2.10 ม. </t>
  </si>
  <si>
    <t xml:space="preserve">D3 ประตูบานสวิงคู่ อลูมิเนียม ลูกฟักระจกใส 6 มม. 1.80x2.10 ม. </t>
  </si>
  <si>
    <t>D4 ประตูบานเปิดเดี่ยว ไม้อัดยางกันน้ำ วงกบไม้เนื้อแข็ง 1.90x0.90 ม.</t>
  </si>
  <si>
    <t>D5 ประตูบานสวิงคู่ อลูมิเนียม ลูกฟักระจกใส 6 มม. 1.80x2.05 ม. (เปลี่ยนของเดิม)</t>
  </si>
  <si>
    <t xml:space="preserve">D6 ประตูบานสวิงคู่ อลูมิเนียม ลูกฟักระจกใส 6 มม. 1.80x2.05 ม. </t>
  </si>
  <si>
    <t>D7 ประตูบานเปิดคู่ ไม้อัดยางกันน้ำ วงกบไม้เนื้อแข็ง 1.50x0.90 ม.</t>
  </si>
  <si>
    <t>หน้าต่างบานเกล็ดติดตาย กระจกฝ้า วงกบอลูมิเนียม</t>
  </si>
  <si>
    <t>แบบห้อง Studio</t>
  </si>
  <si>
    <t>ผนังใหม่ แผ่นซับเสียงอะคูสติคบอร์ด ขนาด 0.60x0.60ม. หนา 12 มม.</t>
  </si>
  <si>
    <t>ผนังไฟเบอร์ซีเมนต์ ขนาด 12มม. โครงเคร่าสำเร็จรูป</t>
  </si>
  <si>
    <t>ผนังเดิม ทำความสะอาด</t>
  </si>
  <si>
    <t>ทาสีผนังคอนกรีตมวลเบา</t>
  </si>
  <si>
    <t>พื้นปูพรมแผ่น ขนาด 50x50 ซม. หนาไม่น้อยกว่า 5 มม.</t>
  </si>
  <si>
    <t>ฝ้าเพดานเดิม ทาสี</t>
  </si>
  <si>
    <t>ช่องผนังกระจกอลูมิเนียม กระจกใส 6 มม. 2 ช่อง ขนาด 1.75x1.00 ม.</t>
  </si>
  <si>
    <t>ติดตั้งพัดลมดูดอากาศ 8"</t>
  </si>
  <si>
    <t>งานเคาน์เตอร์</t>
  </si>
  <si>
    <t>ไม้ยางพาราประสาน 12 มม. เคลือบผิว</t>
  </si>
  <si>
    <t>เหล็ก 50x25x2.3 มม. (2.44 kg./m)</t>
  </si>
  <si>
    <t>หมวดงานสถาปัตย์และงานโครงสร้าง</t>
  </si>
  <si>
    <t>รวมราคาค่าแรงและค่าวัสดุ หมวดงาน 1.1</t>
  </si>
  <si>
    <t>รวมราคาค่าแรงและค่าวัสดุ หมวดงาน 1.2</t>
  </si>
  <si>
    <t>รวมราคาค่าแรงและค่าวัสดุ หมวดงาน 1.3</t>
  </si>
  <si>
    <t>งานหลังคา</t>
  </si>
  <si>
    <t>รวมราคาค่าแรงและค่าวัสดุ หมวดงาน 1.4</t>
  </si>
  <si>
    <t>รวมราคาค่าแรงและค่าวัสดุ หมวดงาน 1.5</t>
  </si>
  <si>
    <t>รวมราคาค่าแรงและค่าวัสดุ หมวดงาน 1.6</t>
  </si>
  <si>
    <t>รวมราคาค่าแรงและค่าวัสดุ หมวดงาน 1.7</t>
  </si>
  <si>
    <t>รวมราคาค่าแรงและค่าวัสดุ หมวดงาน 1.8</t>
  </si>
  <si>
    <t>รวมราคาค่าแรงและค่าวัสดุ หมวดงาน 2.1</t>
  </si>
  <si>
    <t>รวมราคาค่าแรงและค่าวัสดุ หมวดงาน 2.2</t>
  </si>
  <si>
    <t>รวมราคาค่าแรงและค่าวัสดุ หมวดงาน 2.3</t>
  </si>
  <si>
    <t>รวมราคาค่าแรงและค่าวัสดุ หมวดงาน 2.4</t>
  </si>
  <si>
    <t>รวมราคาค่าแรงและค่าวัสดุ หมวดงาน 2.5</t>
  </si>
  <si>
    <t>รวมราคาค่าแรงและค่าวัสดุ หมวดงาน 2.6</t>
  </si>
  <si>
    <t>รวมราคาค่าแรงและค่าวัสดุ หมวดงานสถาปัตย์และงานโครงสร้าง</t>
  </si>
  <si>
    <t>บาท</t>
  </si>
  <si>
    <t>ค่าวัสดุและค่าแรงงาน</t>
  </si>
  <si>
    <t>เงื่อนไข</t>
  </si>
  <si>
    <t xml:space="preserve">แบบ ปร.6 </t>
  </si>
  <si>
    <t>รายการประมาณการ</t>
  </si>
  <si>
    <t xml:space="preserve">สถานที่ก่อสร้าง </t>
  </si>
  <si>
    <t xml:space="preserve">แบบเลขที่    </t>
  </si>
  <si>
    <t>เจ้าของโครงการ</t>
  </si>
  <si>
    <t xml:space="preserve">มหาวิทยาลัยเทคโนโลยีราชมงคลล้านนา </t>
  </si>
  <si>
    <t>ลำดับที่</t>
  </si>
  <si>
    <t>ค่าการก่อสร้าง</t>
  </si>
  <si>
    <t>หมายเหตุ</t>
  </si>
  <si>
    <t>สรุป</t>
  </si>
  <si>
    <t>งานครุภัณฑ์</t>
  </si>
  <si>
    <t>รวมค่าก่อสร้าง</t>
  </si>
  <si>
    <t>ส่วนปรับลด</t>
  </si>
  <si>
    <t>รวมค่าก่อสร้าง(ราคากลาง)เป็นเงินทั้งสิ้น</t>
  </si>
  <si>
    <t>สรุปผลการประมาณราคาค่าก่อสร้าง</t>
  </si>
  <si>
    <t>แบบ ปร.5(รวม)</t>
  </si>
  <si>
    <t>ส่วนราชการ/ผู้ประมาณราคา</t>
  </si>
  <si>
    <r>
      <t xml:space="preserve">ประเภท   </t>
    </r>
    <r>
      <rPr>
        <sz val="16"/>
        <color indexed="8"/>
        <rFont val="TH SarabunPSK"/>
        <family val="2"/>
      </rPr>
      <t xml:space="preserve"> </t>
    </r>
  </si>
  <si>
    <r>
      <t>เจ้าของอาคาร</t>
    </r>
    <r>
      <rPr>
        <sz val="16"/>
        <color indexed="8"/>
        <rFont val="TH SarabunPSK"/>
        <family val="2"/>
      </rPr>
      <t xml:space="preserve">   </t>
    </r>
  </si>
  <si>
    <r>
      <t>สถานที่ก่อสร้าง</t>
    </r>
    <r>
      <rPr>
        <sz val="16"/>
        <color indexed="8"/>
        <rFont val="TH SarabunPSK"/>
        <family val="2"/>
      </rPr>
      <t xml:space="preserve"> </t>
    </r>
  </si>
  <si>
    <r>
      <t xml:space="preserve">ประมาณาราคาตามแบบ         </t>
    </r>
    <r>
      <rPr>
        <sz val="16"/>
        <color indexed="8"/>
        <rFont val="TH SarabunPSK"/>
        <family val="2"/>
      </rPr>
      <t xml:space="preserve"> ปร.4</t>
    </r>
  </si>
  <si>
    <t>แผ่น</t>
  </si>
  <si>
    <t>ประมาณราคา</t>
  </si>
  <si>
    <t>ลำดับ</t>
  </si>
  <si>
    <t>FACTOR F</t>
  </si>
  <si>
    <t>ที่</t>
  </si>
  <si>
    <t>รวมเป็นเงิน</t>
  </si>
  <si>
    <t>รวมเป็นเงิน (บาท)</t>
  </si>
  <si>
    <t xml:space="preserve">เงินล่วงหน้าจ่าย              </t>
  </si>
  <si>
    <t xml:space="preserve">เงินประกันผลงานหัก          </t>
  </si>
  <si>
    <t xml:space="preserve">ดอกเบี้ยเงินกู้                 </t>
  </si>
  <si>
    <t xml:space="preserve">ค่าภาษีมูลค่าเพิ่ม          </t>
  </si>
  <si>
    <t>รวมค่าก่อสร้างเป็นเงินทั้งสิ้น</t>
  </si>
  <si>
    <t>คิดเป็นเงินประมาณ</t>
  </si>
  <si>
    <t>แบบ ปร.5 (ครุภัณฑ์)</t>
  </si>
  <si>
    <t>โครงการ</t>
  </si>
  <si>
    <t>มหาวิทยาลัยเทคโนโลยีราชมงคลล้านนา</t>
  </si>
  <si>
    <r>
      <t>สถานที่ก่อสร้าง</t>
    </r>
    <r>
      <rPr>
        <sz val="16"/>
        <color indexed="8"/>
        <rFont val="TH SarabunPSK"/>
        <family val="2"/>
      </rPr>
      <t xml:space="preserve">  </t>
    </r>
  </si>
  <si>
    <r>
      <t xml:space="preserve">หน่วยงานออกแบบแปลนและรายการ </t>
    </r>
    <r>
      <rPr>
        <sz val="16"/>
        <color indexed="8"/>
        <rFont val="TH SarabunPSK"/>
        <family val="2"/>
      </rPr>
      <t xml:space="preserve">  </t>
    </r>
  </si>
  <si>
    <t xml:space="preserve">ประมาณาราคาตามแบบ         </t>
  </si>
  <si>
    <t xml:space="preserve"> ปร.4 (ครุภัณฑ์)</t>
  </si>
  <si>
    <t xml:space="preserve">ประมาณราคา           </t>
  </si>
  <si>
    <t>ภาษี</t>
  </si>
  <si>
    <t xml:space="preserve">รายการ </t>
  </si>
  <si>
    <t>ราคา</t>
  </si>
  <si>
    <t>@</t>
  </si>
  <si>
    <t>Sum</t>
  </si>
  <si>
    <t>Total</t>
  </si>
  <si>
    <t>รวมค่าใช้จ่าย</t>
  </si>
  <si>
    <t>รวมราคาค่าวัสดุและค่าแรงงาน</t>
  </si>
  <si>
    <t xml:space="preserve">ลงชื่อ ................................................ ผู้ประมาณราคา           </t>
  </si>
  <si>
    <t>(นางสาวปิ่นแก้ว  กันฟุก)</t>
  </si>
  <si>
    <t xml:space="preserve">(นายชาคริต ชูวุฒยากร) </t>
  </si>
  <si>
    <t xml:space="preserve"> (นางสาวอัครณี วงศ์ไชยะ)   </t>
  </si>
  <si>
    <r>
      <t xml:space="preserve">ออกแบบแปลนและรายการ </t>
    </r>
    <r>
      <rPr>
        <sz val="16"/>
        <color indexed="8"/>
        <rFont val="TH SarabunPSK"/>
        <family val="2"/>
      </rPr>
      <t xml:space="preserve">   กองพัฒนาอาคารสถานที่ มหาวิทยาลัยเทคโนโลยีราชมงคลล้านนา</t>
    </r>
  </si>
  <si>
    <t>แผ่นโปร่งแสงลอน Metal sheet premium 25</t>
  </si>
  <si>
    <t>งานทาสี ภายนอกอาคารทั้งหมด</t>
  </si>
  <si>
    <t>รวมราคาค่าแรงและค่าวัสดุ หมวดงาน 1.9</t>
  </si>
  <si>
    <t>งานที่กั้นเหล็ก</t>
  </si>
  <si>
    <t>ขุดดิน</t>
  </si>
  <si>
    <t>ลบ.ม.</t>
  </si>
  <si>
    <t>เหล็กกลม  80x3.0 มม. (6.36 kg./m)</t>
  </si>
  <si>
    <t>แท่ง</t>
  </si>
  <si>
    <t>เหล็กแผ่นหนา 4 มม. (31.4 kg./m^2)</t>
  </si>
  <si>
    <t>รวมราคาค่าแรงและค่าวัสดุ หมวดงาน 1.10</t>
  </si>
  <si>
    <t>งานที่ปลูกต้นไม้</t>
  </si>
  <si>
    <t>ทาสี A100</t>
  </si>
  <si>
    <t>รวมราคาค่าแรงและค่าวัสดุ หมวดงาน 1.11</t>
  </si>
  <si>
    <t>งานคอริ่ง ท่อน้ำฝน ขนาด 4 นิ้ว</t>
  </si>
  <si>
    <t>จุด</t>
  </si>
  <si>
    <t>ท่อน้ำฝน PVC Class 8.5 ขนาด 4 นิ้ว</t>
  </si>
  <si>
    <t>.3*10</t>
  </si>
  <si>
    <t>พื้นระแนง</t>
  </si>
  <si>
    <t>พื้นกระเบื้อง 12"x12" (F2)</t>
  </si>
  <si>
    <t xml:space="preserve">คอนกรีต 210 ksc. </t>
  </si>
  <si>
    <t>พื้นขัดมัน</t>
  </si>
  <si>
    <t>wire mesh 4 มม. ขนาด 20x20 ซม.</t>
  </si>
  <si>
    <t>พิมพ์ลายคอนกรีต</t>
  </si>
  <si>
    <t xml:space="preserve">งานท่อน้ำฝน PVC Class 8.5 ขนาด ∅80mm. </t>
  </si>
  <si>
    <t xml:space="preserve"> - ข้อต่อ อุปกรณ์ท่อ</t>
  </si>
  <si>
    <t xml:space="preserve"> - เหล็กยึดท่อ</t>
  </si>
  <si>
    <t xml:space="preserve"> - ทดสอบ ทำความสะอาดท่อ ทาสี</t>
  </si>
  <si>
    <t>งานเปลี่ยนฝารางระบายน้ำ พร้อมขุดลอก ด้านหน้าอาคาร</t>
  </si>
  <si>
    <t xml:space="preserve"> - เหล็กฉาก L50x50 mm.</t>
  </si>
  <si>
    <t xml:space="preserve"> - เหล็ก Steel flat bar 50mm.x4.5mm</t>
  </si>
  <si>
    <t>งานก่อผนังกันดิน ขนาด 0.10X0.10 เมตร</t>
  </si>
  <si>
    <t xml:space="preserve"> - ก่ออิฐ ฉาบปูนเรียบ สองด้าน</t>
  </si>
  <si>
    <t>ครุภัณฑ์อื่นๆ</t>
  </si>
  <si>
    <t>โต๊ะพร้อมม้านั่งสนาม ไม้เนื้อแข็งโครงคร่าวเหล็ก</t>
  </si>
  <si>
    <t>เก้าอี้ทรงสูง</t>
  </si>
  <si>
    <t>งานทาสีโต๊ะพร้อมม้านั่งสนาม</t>
  </si>
  <si>
    <t>ทาสีโต๊ะพร้อมม้านั่งสนาม ไม้เนื้อแข็งโครงคร่าวเหล็ก (เดิม)</t>
  </si>
  <si>
    <t>รวมราคาค่าแรงและค่าวัสดุ หมวดงาน 1.13</t>
  </si>
  <si>
    <t>รวมราคาค่าแรงและค่าวัสดุ หมวดงาน 4.2</t>
  </si>
  <si>
    <t>รื้อถอนต้นไม้ พร้อมขนทิ้ง</t>
  </si>
  <si>
    <t>ถังเก็บน้ำไฟเบอร์กลาส รุ่นทรงถ้วย ขนาด 3,000 ลิตร</t>
  </si>
  <si>
    <t>รวมราคาค่าแรงและค่าวัสดุ หมวดงาน 1.12</t>
  </si>
  <si>
    <t xml:space="preserve"> ปรับปรุงอาคารวิทยบริการเป็นพื้นที่ Learning space สำหรับนักศึกษา ต.ช้างเผือก อ.เมืองเชียงใหม่ จ.เชียงใหม่ 1 รายการ</t>
  </si>
  <si>
    <r>
      <t xml:space="preserve">รายการประมาณการ   </t>
    </r>
    <r>
      <rPr>
        <sz val="16"/>
        <rFont val="TH SarabunPSK"/>
        <family val="2"/>
      </rPr>
      <t xml:space="preserve">  ปรับปรุงอาคารวิทยบริการเป็นพื้นที่ Learning space สำหรับนักศึกษา ต.ช้างเผือก อ.เมืองเชียงใหม่ จ.เชียงใหม่ 1 รายการ</t>
    </r>
  </si>
  <si>
    <t>ปรับปรุงอาคารวิทยบริการเป็นพื้นที่ Learning space สำหรับนักศึกษา ต.ช้างเผือก อ.เมืองเชียงใหม่ จ.เชียงใหม่ 1 รายการ</t>
  </si>
  <si>
    <t>งานรื้อถอนผนังสังกะสี</t>
  </si>
  <si>
    <t>งานรื้อถอน ขอบคอนกรีต</t>
  </si>
  <si>
    <t>งานห้องเรียนแบบส่วนตัว</t>
  </si>
  <si>
    <t>ผ2 ก่ออิฐ ฉาบปูนเรียบ ทาสี</t>
  </si>
  <si>
    <t>ผ3 ผนังกระจกปิดตาย</t>
  </si>
  <si>
    <t>ประตูอลูมิเนียม อบขาว 0.90x2.05 ม.</t>
  </si>
  <si>
    <t>บาน</t>
  </si>
  <si>
    <t>รวมราคาค่าแรงและค่าวัสดุ หมวดงาน 1.14</t>
  </si>
  <si>
    <t>งานห้องมินิเธียเตอร์</t>
  </si>
  <si>
    <t>รื้อถอนพรมเดิม</t>
  </si>
  <si>
    <t>งานบัว PVC 4"</t>
  </si>
  <si>
    <t>พัดลมดูดอากาศขนาด 8"</t>
  </si>
  <si>
    <t>งานรื้อถอน ปรับพื้นที่</t>
  </si>
  <si>
    <t>งานปรับพื้นที่ลานอเนกประสงค์</t>
  </si>
  <si>
    <t>กระดานกระจกขนาด 1.20x2.40 ม.</t>
  </si>
  <si>
    <t>http://www.indexpr.moc.go.th/PRICE_PRESENT/table_month_regionCsi.asp</t>
  </si>
  <si>
    <t>รวมราคาค่าแรงและค่าวัสดุ หมวดงาน 1.15</t>
  </si>
  <si>
    <t>เครื่องปรับอากาศแบบแขวน ขนาด 16,000 BTU</t>
  </si>
  <si>
    <t>F1.โต๊ะประชุม ขนาด 120x240cm. ขาเหล็ก Top กรุเมลามิน</t>
  </si>
  <si>
    <t xml:space="preserve">F2.เก้าอี้วัสดุไฟเบอร์ </t>
  </si>
  <si>
    <t>F4.กระดานไวท์บอร์ด แบบมีขาตั้ง ล้อเลื่อน ปรับความสูงได้ มี 2 ด้าน ขนาด 102x180cm.ความหนา 5 mm.</t>
  </si>
  <si>
    <t xml:space="preserve">F5.กระดานติดประกาศ บอร์ดไม้ก๊อก 90x120cm. </t>
  </si>
  <si>
    <t>วัสดุอะคูสติก Cylence Zandera แผ่นมาตรฐาน 0.60 x 1.20 m.</t>
  </si>
  <si>
    <t>ผนังก่ออิฐ ฉาบปูนเรียบ</t>
  </si>
  <si>
    <t>ดินดำ</t>
  </si>
  <si>
    <t>คอนกรีต 210 ksc.</t>
  </si>
  <si>
    <t>RB9 SR24</t>
  </si>
  <si>
    <t>งานเหล็กรับราง</t>
  </si>
  <si>
    <t>เหล็ก 2" หนา 3 มม. (1.17 กก./ม)</t>
  </si>
  <si>
    <t>ทำสีเหล็ก</t>
  </si>
  <si>
    <t>รวมราคาค่าแรงและค่าวัสดุ หมวดงาน 1.16</t>
  </si>
  <si>
    <t>งานเปลี่ยนหลังคา ชั้น4</t>
  </si>
  <si>
    <t>งานรื้อถอนหลังคาเดิม</t>
  </si>
  <si>
    <t>ทรายหยาบรองพื้น</t>
  </si>
  <si>
    <t>ลิตร</t>
  </si>
  <si>
    <t>รวมราคาค่าแรงและค่าวัสดุ หมวดงาน 1.17</t>
  </si>
  <si>
    <t>รวมราคาค่าแรงและค่าวัสดุ หมวดงาน 1.18</t>
  </si>
  <si>
    <t>รวมราคาค่าแรงและค่าวัสดุ หมวดงาน 2.7</t>
  </si>
  <si>
    <t>งานปลี่ยนถังเก็บน้ำ</t>
  </si>
  <si>
    <t>F6 งานกระบื้องยาง ขนาด 60x60 มม. ความหนา 2.5 มม.</t>
  </si>
  <si>
    <t xml:space="preserve">จมูกยางบันได </t>
  </si>
  <si>
    <t xml:space="preserve">กระเบื้องยางลายไม้ ความหนา 3 มม. </t>
  </si>
  <si>
    <t>งานเคลือบผิวกระเบื้องยาง</t>
  </si>
  <si>
    <t>ถังเก็บน้ำสแตนเลส รุ่นก้นนูน มอก. 989-2533 พร้อมขาตั้ง ขนาด 2,000 ลิตร</t>
  </si>
  <si>
    <t>พันธุ์ไม้ในร่ม</t>
  </si>
  <si>
    <t>ต้น</t>
  </si>
  <si>
    <t>งานพื้นคอนกรีตพิมพ์ลาย (F5)</t>
  </si>
  <si>
    <t>รวมราคาค่าแรงและค่าวัสดุ หมวดงาน 1.19</t>
  </si>
  <si>
    <t>งานตาข่ายกันนก</t>
  </si>
  <si>
    <t>ตาข่ายกันนก Polypropylene (PP) ขนาดช่อง 2x2cm.</t>
  </si>
  <si>
    <t>RB15 SR.24</t>
  </si>
  <si>
    <t>งาน Mastic joint sealer (แอสฟัลท์ผสมทราย)</t>
  </si>
  <si>
    <t>งานเซาะร่องถนน (กว้าง 1 * 2.5 cm.)</t>
  </si>
  <si>
    <t>พื้นคอนกรีตขัดหยาบ</t>
  </si>
  <si>
    <t>ไม้แบบ</t>
  </si>
  <si>
    <t>โคมไฟสนาม</t>
  </si>
  <si>
    <t>สายไฟ NYY 2 C</t>
  </si>
  <si>
    <t>1/15</t>
  </si>
  <si>
    <t>2/15</t>
  </si>
  <si>
    <t>3/15</t>
  </si>
  <si>
    <t>4/15</t>
  </si>
  <si>
    <t>5/15</t>
  </si>
  <si>
    <t>6/15</t>
  </si>
  <si>
    <t>7/15</t>
  </si>
  <si>
    <t>8/15</t>
  </si>
  <si>
    <t>9/15</t>
  </si>
  <si>
    <t>10/15</t>
  </si>
  <si>
    <t>11/15</t>
  </si>
  <si>
    <t>12/15</t>
  </si>
  <si>
    <t>13/15</t>
  </si>
  <si>
    <t>14/15.</t>
  </si>
  <si>
    <t>15/15</t>
  </si>
  <si>
    <t xml:space="preserve">ท่อ PVC Calss.13.5 </t>
  </si>
  <si>
    <t>ลงชื่อ........................................................................................................ผู้เสนอราคา</t>
  </si>
  <si>
    <t xml:space="preserve">เมื่อ  </t>
  </si>
  <si>
    <t xml:space="preserve">ประมาณการโดย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</si>
</sst>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87" formatCode="_-* #,##0.00_-;\-* #,##0.00_-;_-* &quot;-&quot;??_-;_-@_-"/>
    <numFmt numFmtId="188" formatCode="_-* #,##0.0_-;\-* #,##0.0_-;_-* &quot;-&quot;??_-;_-@_-"/>
    <numFmt numFmtId="189" formatCode="0.0000"/>
    <numFmt numFmtId="190" formatCode="_-* #,##0_-;\-* #,##0_-;_-* &quot;-&quot;??_-;_-@_-"/>
    <numFmt numFmtId="191" formatCode="_(* #,##0_);_(* \(#,##0\);_(* &quot;-&quot;??_);_(@_)"/>
  </numFmts>
  <fonts count="63" x14ac:knownFonts="1">
    <font>
      <sz val="10"/>
      <name val="Arial"/>
      <charset val="222"/>
    </font>
    <font>
      <sz val="10"/>
      <name val="Arial"/>
      <family val="2"/>
    </font>
    <font>
      <sz val="12"/>
      <color indexed="8"/>
      <name val="AngsanaUPC"/>
      <family val="2"/>
      <charset val="222"/>
    </font>
    <font>
      <sz val="12"/>
      <color indexed="9"/>
      <name val="AngsanaUPC"/>
      <family val="2"/>
      <charset val="222"/>
    </font>
    <font>
      <sz val="12"/>
      <color indexed="20"/>
      <name val="AngsanaUPC"/>
      <family val="2"/>
      <charset val="222"/>
    </font>
    <font>
      <b/>
      <sz val="12"/>
      <color indexed="52"/>
      <name val="AngsanaUPC"/>
      <family val="2"/>
      <charset val="222"/>
    </font>
    <font>
      <b/>
      <sz val="12"/>
      <color indexed="9"/>
      <name val="AngsanaUPC"/>
      <family val="2"/>
      <charset val="222"/>
    </font>
    <font>
      <i/>
      <sz val="12"/>
      <color indexed="23"/>
      <name val="AngsanaUPC"/>
      <family val="2"/>
      <charset val="222"/>
    </font>
    <font>
      <sz val="12"/>
      <color indexed="17"/>
      <name val="AngsanaUPC"/>
      <family val="2"/>
      <charset val="222"/>
    </font>
    <font>
      <b/>
      <sz val="15"/>
      <color indexed="56"/>
      <name val="AngsanaUPC"/>
      <family val="2"/>
      <charset val="222"/>
    </font>
    <font>
      <b/>
      <sz val="13"/>
      <color indexed="56"/>
      <name val="AngsanaUPC"/>
      <family val="2"/>
      <charset val="222"/>
    </font>
    <font>
      <b/>
      <sz val="11"/>
      <color indexed="56"/>
      <name val="AngsanaUPC"/>
      <family val="2"/>
      <charset val="222"/>
    </font>
    <font>
      <sz val="12"/>
      <color indexed="62"/>
      <name val="AngsanaUPC"/>
      <family val="2"/>
      <charset val="222"/>
    </font>
    <font>
      <sz val="12"/>
      <color indexed="52"/>
      <name val="AngsanaUPC"/>
      <family val="2"/>
      <charset val="222"/>
    </font>
    <font>
      <sz val="12"/>
      <color indexed="60"/>
      <name val="AngsanaUPC"/>
      <family val="2"/>
      <charset val="222"/>
    </font>
    <font>
      <sz val="14"/>
      <name val="Cordia New"/>
      <family val="2"/>
    </font>
    <font>
      <b/>
      <sz val="12"/>
      <color indexed="63"/>
      <name val="AngsanaUPC"/>
      <family val="2"/>
      <charset val="222"/>
    </font>
    <font>
      <b/>
      <sz val="18"/>
      <color indexed="56"/>
      <name val="Tahoma"/>
      <family val="2"/>
      <charset val="222"/>
    </font>
    <font>
      <b/>
      <sz val="12"/>
      <color indexed="8"/>
      <name val="AngsanaUPC"/>
      <family val="2"/>
      <charset val="222"/>
    </font>
    <font>
      <sz val="12"/>
      <color indexed="10"/>
      <name val="AngsanaUPC"/>
      <family val="2"/>
      <charset val="22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Tahoma"/>
      <family val="2"/>
    </font>
    <font>
      <sz val="14"/>
      <name val="Cordia New"/>
      <family val="2"/>
    </font>
    <font>
      <sz val="12"/>
      <name val="AngsanaUPC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4"/>
      <name val="Angsana New"/>
      <family val="1"/>
    </font>
    <font>
      <sz val="16"/>
      <name val="TH SarabunPSK"/>
      <family val="2"/>
    </font>
    <font>
      <b/>
      <sz val="16"/>
      <color indexed="8"/>
      <name val="TH SarabunPSK"/>
      <family val="2"/>
    </font>
    <font>
      <sz val="16"/>
      <color indexed="8"/>
      <name val="TH SarabunPSK"/>
      <family val="2"/>
    </font>
    <font>
      <sz val="10"/>
      <name val="Arial"/>
      <family val="2"/>
    </font>
    <font>
      <b/>
      <sz val="16"/>
      <name val="TH SarabunPSK"/>
      <family val="2"/>
    </font>
    <font>
      <sz val="10"/>
      <name val="Arial"/>
      <family val="2"/>
    </font>
    <font>
      <sz val="14"/>
      <name val="Cordia New"/>
      <family val="2"/>
    </font>
    <font>
      <sz val="14"/>
      <name val="AngsanaUPC"/>
      <family val="1"/>
    </font>
    <font>
      <sz val="8"/>
      <name val="Arial"/>
      <family val="2"/>
    </font>
    <font>
      <sz val="11"/>
      <color theme="1"/>
      <name val="Tahoma"/>
      <family val="2"/>
      <charset val="222"/>
    </font>
    <font>
      <sz val="16"/>
      <color rgb="FFFF0000"/>
      <name val="TH SarabunPSK"/>
      <family val="2"/>
    </font>
    <font>
      <u/>
      <sz val="16"/>
      <name val="TH SarabunPSK"/>
      <family val="2"/>
    </font>
    <font>
      <b/>
      <sz val="16"/>
      <color rgb="FFFF0000"/>
      <name val="TH SarabunPSK"/>
      <family val="2"/>
    </font>
    <font>
      <b/>
      <u val="singleAccounting"/>
      <sz val="16"/>
      <name val="TH SarabunPSK"/>
      <family val="2"/>
    </font>
    <font>
      <u val="singleAccounting"/>
      <sz val="16"/>
      <color indexed="8"/>
      <name val="TH SarabunPSK"/>
      <family val="2"/>
    </font>
    <font>
      <b/>
      <u/>
      <sz val="16"/>
      <name val="TH SarabunPSK"/>
      <family val="2"/>
    </font>
    <font>
      <sz val="16"/>
      <color rgb="FF000000"/>
      <name val="TH SarabunPSK"/>
      <family val="2"/>
    </font>
    <font>
      <sz val="12"/>
      <name val="TH SarabunPSK"/>
      <family val="2"/>
    </font>
    <font>
      <sz val="14"/>
      <name val="TH SarabunPSK"/>
      <family val="2"/>
    </font>
    <font>
      <sz val="13"/>
      <name val="TH SarabunPSK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4">
    <xf numFmtId="0" fontId="0" fillId="0" borderId="0"/>
    <xf numFmtId="0" fontId="2" fillId="2" borderId="0" applyNumberFormat="0" applyBorder="0" applyAlignment="0" applyProtection="0"/>
    <xf numFmtId="0" fontId="26" fillId="2" borderId="0" applyNumberFormat="0" applyBorder="0" applyAlignment="0" applyProtection="0"/>
    <xf numFmtId="0" fontId="2" fillId="3" borderId="0" applyNumberFormat="0" applyBorder="0" applyAlignment="0" applyProtection="0"/>
    <xf numFmtId="0" fontId="26" fillId="3" borderId="0" applyNumberFormat="0" applyBorder="0" applyAlignment="0" applyProtection="0"/>
    <xf numFmtId="0" fontId="2" fillId="4" borderId="0" applyNumberFormat="0" applyBorder="0" applyAlignment="0" applyProtection="0"/>
    <xf numFmtId="0" fontId="26" fillId="4" borderId="0" applyNumberFormat="0" applyBorder="0" applyAlignment="0" applyProtection="0"/>
    <xf numFmtId="0" fontId="2" fillId="5" borderId="0" applyNumberFormat="0" applyBorder="0" applyAlignment="0" applyProtection="0"/>
    <xf numFmtId="0" fontId="26" fillId="5" borderId="0" applyNumberFormat="0" applyBorder="0" applyAlignment="0" applyProtection="0"/>
    <xf numFmtId="0" fontId="2" fillId="6" borderId="0" applyNumberFormat="0" applyBorder="0" applyAlignment="0" applyProtection="0"/>
    <xf numFmtId="0" fontId="26" fillId="6" borderId="0" applyNumberFormat="0" applyBorder="0" applyAlignment="0" applyProtection="0"/>
    <xf numFmtId="0" fontId="2" fillId="7" borderId="0" applyNumberFormat="0" applyBorder="0" applyAlignment="0" applyProtection="0"/>
    <xf numFmtId="0" fontId="26" fillId="7" borderId="0" applyNumberFormat="0" applyBorder="0" applyAlignment="0" applyProtection="0"/>
    <xf numFmtId="0" fontId="2" fillId="8" borderId="0" applyNumberFormat="0" applyBorder="0" applyAlignment="0" applyProtection="0"/>
    <xf numFmtId="0" fontId="26" fillId="8" borderId="0" applyNumberFormat="0" applyBorder="0" applyAlignment="0" applyProtection="0"/>
    <xf numFmtId="0" fontId="2" fillId="9" borderId="0" applyNumberFormat="0" applyBorder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6" fillId="10" borderId="0" applyNumberFormat="0" applyBorder="0" applyAlignment="0" applyProtection="0"/>
    <xf numFmtId="0" fontId="2" fillId="5" borderId="0" applyNumberFormat="0" applyBorder="0" applyAlignment="0" applyProtection="0"/>
    <xf numFmtId="0" fontId="26" fillId="5" borderId="0" applyNumberFormat="0" applyBorder="0" applyAlignment="0" applyProtection="0"/>
    <xf numFmtId="0" fontId="2" fillId="8" borderId="0" applyNumberFormat="0" applyBorder="0" applyAlignment="0" applyProtection="0"/>
    <xf numFmtId="0" fontId="26" fillId="8" borderId="0" applyNumberFormat="0" applyBorder="0" applyAlignment="0" applyProtection="0"/>
    <xf numFmtId="0" fontId="2" fillId="11" borderId="0" applyNumberFormat="0" applyBorder="0" applyAlignment="0" applyProtection="0"/>
    <xf numFmtId="0" fontId="26" fillId="11" borderId="0" applyNumberFormat="0" applyBorder="0" applyAlignment="0" applyProtection="0"/>
    <xf numFmtId="0" fontId="3" fillId="12" borderId="0" applyNumberFormat="0" applyBorder="0" applyAlignment="0" applyProtection="0"/>
    <xf numFmtId="0" fontId="27" fillId="12" borderId="0" applyNumberFormat="0" applyBorder="0" applyAlignment="0" applyProtection="0"/>
    <xf numFmtId="0" fontId="3" fillId="9" borderId="0" applyNumberFormat="0" applyBorder="0" applyAlignment="0" applyProtection="0"/>
    <xf numFmtId="0" fontId="27" fillId="9" borderId="0" applyNumberFormat="0" applyBorder="0" applyAlignment="0" applyProtection="0"/>
    <xf numFmtId="0" fontId="3" fillId="10" borderId="0" applyNumberFormat="0" applyBorder="0" applyAlignment="0" applyProtection="0"/>
    <xf numFmtId="0" fontId="27" fillId="10" borderId="0" applyNumberFormat="0" applyBorder="0" applyAlignment="0" applyProtection="0"/>
    <xf numFmtId="0" fontId="3" fillId="13" borderId="0" applyNumberFormat="0" applyBorder="0" applyAlignment="0" applyProtection="0"/>
    <xf numFmtId="0" fontId="27" fillId="13" borderId="0" applyNumberFormat="0" applyBorder="0" applyAlignment="0" applyProtection="0"/>
    <xf numFmtId="0" fontId="3" fillId="14" borderId="0" applyNumberFormat="0" applyBorder="0" applyAlignment="0" applyProtection="0"/>
    <xf numFmtId="0" fontId="27" fillId="14" borderId="0" applyNumberFormat="0" applyBorder="0" applyAlignment="0" applyProtection="0"/>
    <xf numFmtId="0" fontId="3" fillId="15" borderId="0" applyNumberFormat="0" applyBorder="0" applyAlignment="0" applyProtection="0"/>
    <xf numFmtId="0" fontId="27" fillId="15" borderId="0" applyNumberFormat="0" applyBorder="0" applyAlignment="0" applyProtection="0"/>
    <xf numFmtId="0" fontId="3" fillId="16" borderId="0" applyNumberFormat="0" applyBorder="0" applyAlignment="0" applyProtection="0"/>
    <xf numFmtId="0" fontId="27" fillId="16" borderId="0" applyNumberFormat="0" applyBorder="0" applyAlignment="0" applyProtection="0"/>
    <xf numFmtId="0" fontId="3" fillId="17" borderId="0" applyNumberFormat="0" applyBorder="0" applyAlignment="0" applyProtection="0"/>
    <xf numFmtId="0" fontId="27" fillId="17" borderId="0" applyNumberFormat="0" applyBorder="0" applyAlignment="0" applyProtection="0"/>
    <xf numFmtId="0" fontId="3" fillId="18" borderId="0" applyNumberFormat="0" applyBorder="0" applyAlignment="0" applyProtection="0"/>
    <xf numFmtId="0" fontId="27" fillId="18" borderId="0" applyNumberFormat="0" applyBorder="0" applyAlignment="0" applyProtection="0"/>
    <xf numFmtId="0" fontId="3" fillId="13" borderId="0" applyNumberFormat="0" applyBorder="0" applyAlignment="0" applyProtection="0"/>
    <xf numFmtId="0" fontId="27" fillId="13" borderId="0" applyNumberFormat="0" applyBorder="0" applyAlignment="0" applyProtection="0"/>
    <xf numFmtId="0" fontId="3" fillId="14" borderId="0" applyNumberFormat="0" applyBorder="0" applyAlignment="0" applyProtection="0"/>
    <xf numFmtId="0" fontId="27" fillId="14" borderId="0" applyNumberFormat="0" applyBorder="0" applyAlignment="0" applyProtection="0"/>
    <xf numFmtId="0" fontId="3" fillId="19" borderId="0" applyNumberFormat="0" applyBorder="0" applyAlignment="0" applyProtection="0"/>
    <xf numFmtId="0" fontId="27" fillId="19" borderId="0" applyNumberFormat="0" applyBorder="0" applyAlignment="0" applyProtection="0"/>
    <xf numFmtId="0" fontId="4" fillId="3" borderId="0" applyNumberFormat="0" applyBorder="0" applyAlignment="0" applyProtection="0"/>
    <xf numFmtId="0" fontId="37" fillId="3" borderId="0" applyNumberFormat="0" applyBorder="0" applyAlignment="0" applyProtection="0"/>
    <xf numFmtId="0" fontId="5" fillId="20" borderId="1" applyNumberFormat="0" applyAlignment="0" applyProtection="0"/>
    <xf numFmtId="0" fontId="28" fillId="20" borderId="1" applyNumberFormat="0" applyAlignment="0" applyProtection="0"/>
    <xf numFmtId="0" fontId="6" fillId="21" borderId="2" applyNumberFormat="0" applyAlignment="0" applyProtection="0"/>
    <xf numFmtId="0" fontId="31" fillId="21" borderId="2" applyNumberFormat="0" applyAlignment="0" applyProtection="0"/>
    <xf numFmtId="187" fontId="1" fillId="0" borderId="0" applyFont="0" applyFill="0" applyBorder="0" applyAlignment="0" applyProtection="0"/>
    <xf numFmtId="187" fontId="46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43" fontId="50" fillId="0" borderId="0" applyFont="0" applyFill="0" applyBorder="0" applyAlignment="0" applyProtection="0"/>
    <xf numFmtId="187" fontId="48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33" fillId="4" borderId="0" applyNumberFormat="0" applyBorder="0" applyAlignment="0" applyProtection="0"/>
    <xf numFmtId="0" fontId="9" fillId="0" borderId="3" applyNumberFormat="0" applyFill="0" applyAlignment="0" applyProtection="0"/>
    <xf numFmtId="0" fontId="39" fillId="0" borderId="3" applyNumberFormat="0" applyFill="0" applyAlignment="0" applyProtection="0"/>
    <xf numFmtId="0" fontId="10" fillId="0" borderId="4" applyNumberFormat="0" applyFill="0" applyAlignment="0" applyProtection="0"/>
    <xf numFmtId="0" fontId="40" fillId="0" borderId="4" applyNumberFormat="0" applyFill="0" applyAlignment="0" applyProtection="0"/>
    <xf numFmtId="0" fontId="11" fillId="0" borderId="5" applyNumberFormat="0" applyFill="0" applyAlignment="0" applyProtection="0"/>
    <xf numFmtId="0" fontId="4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0" fontId="34" fillId="7" borderId="1" applyNumberFormat="0" applyAlignment="0" applyProtection="0"/>
    <xf numFmtId="0" fontId="13" fillId="0" borderId="6" applyNumberFormat="0" applyFill="0" applyAlignment="0" applyProtection="0"/>
    <xf numFmtId="0" fontId="32" fillId="0" borderId="6" applyNumberFormat="0" applyFill="0" applyAlignment="0" applyProtection="0"/>
    <xf numFmtId="0" fontId="14" fillId="22" borderId="0" applyNumberFormat="0" applyBorder="0" applyAlignment="0" applyProtection="0"/>
    <xf numFmtId="0" fontId="35" fillId="22" borderId="0" applyNumberFormat="0" applyBorder="0" applyAlignment="0" applyProtection="0"/>
    <xf numFmtId="0" fontId="15" fillId="0" borderId="0"/>
    <xf numFmtId="0" fontId="20" fillId="0" borderId="0"/>
    <xf numFmtId="0" fontId="50" fillId="0" borderId="0"/>
    <xf numFmtId="0" fontId="26" fillId="0" borderId="0"/>
    <xf numFmtId="0" fontId="20" fillId="0" borderId="0"/>
    <xf numFmtId="0" fontId="24" fillId="0" borderId="0"/>
    <xf numFmtId="0" fontId="15" fillId="0" borderId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6" fillId="20" borderId="8" applyNumberFormat="0" applyAlignment="0" applyProtection="0"/>
    <xf numFmtId="0" fontId="38" fillId="20" borderId="8" applyNumberFormat="0" applyAlignment="0" applyProtection="0"/>
    <xf numFmtId="9" fontId="50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36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87" fontId="42" fillId="0" borderId="0" applyFont="0" applyFill="0" applyBorder="0" applyAlignment="0" applyProtection="0"/>
    <xf numFmtId="187" fontId="42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6" fillId="0" borderId="0" applyFon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0" fontId="23" fillId="0" borderId="0"/>
    <xf numFmtId="0" fontId="25" fillId="0" borderId="0"/>
    <xf numFmtId="0" fontId="20" fillId="0" borderId="0"/>
    <xf numFmtId="0" fontId="25" fillId="0" borderId="0"/>
    <xf numFmtId="0" fontId="52" fillId="0" borderId="0"/>
    <xf numFmtId="0" fontId="25" fillId="0" borderId="0"/>
    <xf numFmtId="0" fontId="25" fillId="0" borderId="0"/>
    <xf numFmtId="0" fontId="49" fillId="0" borderId="0"/>
    <xf numFmtId="0" fontId="24" fillId="0" borderId="0"/>
    <xf numFmtId="9" fontId="20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15" fillId="0" borderId="0"/>
    <xf numFmtId="0" fontId="26" fillId="0" borderId="0"/>
    <xf numFmtId="187" fontId="26" fillId="0" borderId="0" applyFont="0" applyFill="0" applyBorder="0" applyAlignment="0" applyProtection="0"/>
    <xf numFmtId="0" fontId="1" fillId="0" borderId="0"/>
    <xf numFmtId="0" fontId="1" fillId="0" borderId="0"/>
    <xf numFmtId="187" fontId="26" fillId="0" borderId="0" applyFont="0" applyFill="0" applyBorder="0" applyAlignment="0" applyProtection="0"/>
    <xf numFmtId="0" fontId="1" fillId="0" borderId="0"/>
    <xf numFmtId="187" fontId="1" fillId="0" borderId="0" applyFont="0" applyFill="0" applyBorder="0" applyAlignment="0" applyProtection="0"/>
  </cellStyleXfs>
  <cellXfs count="537">
    <xf numFmtId="0" fontId="0" fillId="0" borderId="0" xfId="0"/>
    <xf numFmtId="0" fontId="45" fillId="0" borderId="0" xfId="115" applyNumberFormat="1" applyFont="1" applyAlignment="1" applyProtection="1">
      <alignment vertical="center"/>
      <protection locked="0"/>
    </xf>
    <xf numFmtId="0" fontId="44" fillId="0" borderId="0" xfId="115" applyFont="1" applyBorder="1" applyAlignment="1">
      <alignment vertical="center"/>
    </xf>
    <xf numFmtId="0" fontId="45" fillId="0" borderId="0" xfId="115" applyFont="1" applyBorder="1" applyAlignment="1">
      <alignment vertical="center"/>
    </xf>
    <xf numFmtId="0" fontId="43" fillId="0" borderId="0" xfId="115" applyFont="1" applyBorder="1" applyAlignment="1">
      <alignment vertical="center"/>
    </xf>
    <xf numFmtId="0" fontId="43" fillId="0" borderId="0" xfId="115" applyFont="1" applyFill="1" applyBorder="1" applyAlignment="1">
      <alignment vertical="center"/>
    </xf>
    <xf numFmtId="0" fontId="47" fillId="0" borderId="0" xfId="115" applyFont="1" applyBorder="1" applyAlignment="1">
      <alignment horizontal="left" vertical="center"/>
    </xf>
    <xf numFmtId="187" fontId="43" fillId="0" borderId="0" xfId="55" applyFont="1" applyBorder="1" applyAlignment="1">
      <alignment vertical="center"/>
    </xf>
    <xf numFmtId="0" fontId="44" fillId="0" borderId="0" xfId="115" applyFont="1" applyBorder="1" applyAlignment="1">
      <alignment horizontal="right" vertical="center"/>
    </xf>
    <xf numFmtId="0" fontId="44" fillId="0" borderId="0" xfId="115" applyFont="1" applyBorder="1" applyAlignment="1">
      <alignment horizontal="left" vertical="center"/>
    </xf>
    <xf numFmtId="187" fontId="43" fillId="0" borderId="0" xfId="60" applyFont="1" applyBorder="1" applyAlignment="1">
      <alignment vertical="center"/>
    </xf>
    <xf numFmtId="187" fontId="47" fillId="0" borderId="0" xfId="55" applyFont="1" applyBorder="1" applyAlignment="1">
      <alignment vertical="center"/>
    </xf>
    <xf numFmtId="188" fontId="47" fillId="0" borderId="0" xfId="60" applyNumberFormat="1" applyFont="1" applyBorder="1" applyAlignment="1">
      <alignment vertical="center"/>
    </xf>
    <xf numFmtId="0" fontId="43" fillId="0" borderId="0" xfId="115" applyFont="1" applyAlignment="1">
      <alignment vertical="center"/>
    </xf>
    <xf numFmtId="187" fontId="43" fillId="0" borderId="0" xfId="60" applyFont="1" applyAlignment="1">
      <alignment vertical="center"/>
    </xf>
    <xf numFmtId="0" fontId="43" fillId="0" borderId="0" xfId="115" applyFont="1" applyFill="1" applyAlignment="1">
      <alignment vertical="center"/>
    </xf>
    <xf numFmtId="0" fontId="47" fillId="0" borderId="0" xfId="89" applyFont="1" applyFill="1" applyAlignment="1">
      <alignment vertical="center"/>
    </xf>
    <xf numFmtId="187" fontId="47" fillId="24" borderId="10" xfId="60" applyFont="1" applyFill="1" applyBorder="1" applyAlignment="1">
      <alignment horizontal="center" vertical="center"/>
    </xf>
    <xf numFmtId="187" fontId="47" fillId="24" borderId="13" xfId="115" applyNumberFormat="1" applyFont="1" applyFill="1" applyBorder="1" applyAlignment="1">
      <alignment horizontal="center" vertical="center"/>
    </xf>
    <xf numFmtId="0" fontId="43" fillId="0" borderId="0" xfId="90" applyFont="1" applyFill="1" applyBorder="1" applyAlignment="1">
      <alignment vertical="center"/>
    </xf>
    <xf numFmtId="0" fontId="43" fillId="0" borderId="0" xfId="0" applyFont="1" applyFill="1" applyBorder="1" applyAlignment="1">
      <alignment vertical="center"/>
    </xf>
    <xf numFmtId="0" fontId="43" fillId="0" borderId="0" xfId="0" applyFont="1" applyFill="1" applyAlignment="1">
      <alignment vertical="center"/>
    </xf>
    <xf numFmtId="0" fontId="47" fillId="24" borderId="0" xfId="89" applyFont="1" applyFill="1" applyAlignment="1">
      <alignment vertical="center"/>
    </xf>
    <xf numFmtId="0" fontId="43" fillId="0" borderId="0" xfId="0" applyFont="1" applyAlignment="1">
      <alignment vertical="center"/>
    </xf>
    <xf numFmtId="187" fontId="43" fillId="0" borderId="0" xfId="0" applyNumberFormat="1" applyFont="1" applyFill="1" applyAlignment="1">
      <alignment vertical="center"/>
    </xf>
    <xf numFmtId="0" fontId="43" fillId="0" borderId="0" xfId="89" applyFont="1" applyFill="1" applyAlignment="1">
      <alignment vertical="center"/>
    </xf>
    <xf numFmtId="0" fontId="43" fillId="24" borderId="0" xfId="89" applyFont="1" applyFill="1" applyAlignment="1">
      <alignment vertical="center"/>
    </xf>
    <xf numFmtId="187" fontId="43" fillId="0" borderId="0" xfId="55" applyFont="1" applyFill="1" applyAlignment="1">
      <alignment vertical="center"/>
    </xf>
    <xf numFmtId="43" fontId="43" fillId="0" borderId="0" xfId="0" applyNumberFormat="1" applyFont="1" applyFill="1" applyAlignment="1">
      <alignment vertical="center"/>
    </xf>
    <xf numFmtId="187" fontId="43" fillId="0" borderId="0" xfId="60" applyFont="1" applyFill="1" applyAlignment="1">
      <alignment vertical="center"/>
    </xf>
    <xf numFmtId="187" fontId="43" fillId="0" borderId="0" xfId="55" applyFont="1" applyAlignment="1">
      <alignment horizontal="center" vertical="center"/>
    </xf>
    <xf numFmtId="0" fontId="47" fillId="0" borderId="0" xfId="0" applyFont="1" applyFill="1" applyAlignment="1">
      <alignment vertical="center"/>
    </xf>
    <xf numFmtId="0" fontId="43" fillId="0" borderId="0" xfId="0" applyFont="1" applyFill="1" applyAlignment="1">
      <alignment horizontal="center" vertical="center"/>
    </xf>
    <xf numFmtId="0" fontId="47" fillId="0" borderId="0" xfId="89" applyFont="1" applyFill="1" applyBorder="1" applyAlignment="1">
      <alignment horizontal="center" vertical="center"/>
    </xf>
    <xf numFmtId="0" fontId="47" fillId="0" borderId="0" xfId="89" applyFont="1" applyFill="1" applyAlignment="1">
      <alignment horizontal="center" vertical="center"/>
    </xf>
    <xf numFmtId="0" fontId="43" fillId="0" borderId="0" xfId="89" applyFont="1" applyFill="1" applyAlignment="1">
      <alignment vertical="top"/>
    </xf>
    <xf numFmtId="0" fontId="43" fillId="24" borderId="0" xfId="89" applyFont="1" applyFill="1" applyAlignment="1">
      <alignment vertical="top"/>
    </xf>
    <xf numFmtId="187" fontId="43" fillId="0" borderId="21" xfId="55" applyFont="1" applyFill="1" applyBorder="1" applyAlignment="1">
      <alignment vertical="top"/>
    </xf>
    <xf numFmtId="187" fontId="43" fillId="0" borderId="21" xfId="55" applyFont="1" applyFill="1" applyBorder="1" applyAlignment="1">
      <alignment vertical="center"/>
    </xf>
    <xf numFmtId="187" fontId="43" fillId="0" borderId="22" xfId="55" applyFont="1" applyFill="1" applyBorder="1" applyAlignment="1">
      <alignment vertical="center"/>
    </xf>
    <xf numFmtId="0" fontId="47" fillId="0" borderId="23" xfId="90" applyFont="1" applyFill="1" applyBorder="1" applyAlignment="1">
      <alignment horizontal="center" vertical="center"/>
    </xf>
    <xf numFmtId="0" fontId="47" fillId="0" borderId="20" xfId="90" applyFont="1" applyFill="1" applyBorder="1" applyAlignment="1">
      <alignment vertical="center"/>
    </xf>
    <xf numFmtId="187" fontId="43" fillId="0" borderId="20" xfId="55" applyNumberFormat="1" applyFont="1" applyFill="1" applyBorder="1" applyAlignment="1">
      <alignment vertical="center"/>
    </xf>
    <xf numFmtId="188" fontId="43" fillId="0" borderId="24" xfId="55" applyNumberFormat="1" applyFont="1" applyFill="1" applyBorder="1" applyAlignment="1">
      <alignment horizontal="center" vertical="center"/>
    </xf>
    <xf numFmtId="187" fontId="43" fillId="0" borderId="24" xfId="55" applyNumberFormat="1" applyFont="1" applyFill="1" applyBorder="1" applyAlignment="1">
      <alignment vertical="center"/>
    </xf>
    <xf numFmtId="0" fontId="43" fillId="0" borderId="25" xfId="90" applyFont="1" applyFill="1" applyBorder="1" applyAlignment="1">
      <alignment horizontal="center" vertical="center"/>
    </xf>
    <xf numFmtId="0" fontId="43" fillId="0" borderId="21" xfId="90" applyFont="1" applyFill="1" applyBorder="1" applyAlignment="1">
      <alignment vertical="center"/>
    </xf>
    <xf numFmtId="187" fontId="43" fillId="0" borderId="21" xfId="55" applyNumberFormat="1" applyFont="1" applyFill="1" applyBorder="1" applyAlignment="1">
      <alignment vertical="center"/>
    </xf>
    <xf numFmtId="188" fontId="43" fillId="0" borderId="26" xfId="55" applyNumberFormat="1" applyFont="1" applyFill="1" applyBorder="1" applyAlignment="1">
      <alignment horizontal="center" vertical="center"/>
    </xf>
    <xf numFmtId="187" fontId="43" fillId="0" borderId="26" xfId="55" applyNumberFormat="1" applyFont="1" applyFill="1" applyBorder="1" applyAlignment="1">
      <alignment vertical="center"/>
    </xf>
    <xf numFmtId="0" fontId="43" fillId="0" borderId="27" xfId="90" applyFont="1" applyFill="1" applyBorder="1" applyAlignment="1">
      <alignment horizontal="center" vertical="center"/>
    </xf>
    <xf numFmtId="0" fontId="43" fillId="0" borderId="22" xfId="90" applyFont="1" applyFill="1" applyBorder="1" applyAlignment="1">
      <alignment vertical="center"/>
    </xf>
    <xf numFmtId="187" fontId="43" fillId="0" borderId="22" xfId="55" applyNumberFormat="1" applyFont="1" applyFill="1" applyBorder="1" applyAlignment="1">
      <alignment vertical="center"/>
    </xf>
    <xf numFmtId="188" fontId="43" fillId="0" borderId="28" xfId="55" applyNumberFormat="1" applyFont="1" applyFill="1" applyBorder="1" applyAlignment="1">
      <alignment horizontal="center" vertical="center"/>
    </xf>
    <xf numFmtId="0" fontId="47" fillId="0" borderId="29" xfId="90" applyFont="1" applyFill="1" applyBorder="1" applyAlignment="1">
      <alignment horizontal="center" vertical="center"/>
    </xf>
    <xf numFmtId="0" fontId="47" fillId="0" borderId="30" xfId="90" applyFont="1" applyFill="1" applyBorder="1" applyAlignment="1">
      <alignment vertical="center"/>
    </xf>
    <xf numFmtId="187" fontId="43" fillId="0" borderId="30" xfId="55" applyNumberFormat="1" applyFont="1" applyFill="1" applyBorder="1" applyAlignment="1">
      <alignment vertical="center"/>
    </xf>
    <xf numFmtId="188" fontId="43" fillId="0" borderId="31" xfId="55" applyNumberFormat="1" applyFont="1" applyFill="1" applyBorder="1" applyAlignment="1">
      <alignment horizontal="center" vertical="center"/>
    </xf>
    <xf numFmtId="187" fontId="43" fillId="0" borderId="31" xfId="55" applyNumberFormat="1" applyFont="1" applyFill="1" applyBorder="1" applyAlignment="1">
      <alignment vertical="center"/>
    </xf>
    <xf numFmtId="0" fontId="43" fillId="0" borderId="25" xfId="90" applyFont="1" applyFill="1" applyBorder="1" applyAlignment="1">
      <alignment horizontal="center" vertical="top"/>
    </xf>
    <xf numFmtId="0" fontId="43" fillId="0" borderId="21" xfId="90" applyFont="1" applyFill="1" applyBorder="1" applyAlignment="1">
      <alignment vertical="top" wrapText="1"/>
    </xf>
    <xf numFmtId="187" fontId="43" fillId="0" borderId="21" xfId="55" applyNumberFormat="1" applyFont="1" applyFill="1" applyBorder="1" applyAlignment="1">
      <alignment vertical="top"/>
    </xf>
    <xf numFmtId="188" fontId="43" fillId="0" borderId="26" xfId="55" applyNumberFormat="1" applyFont="1" applyFill="1" applyBorder="1" applyAlignment="1">
      <alignment horizontal="center" vertical="top"/>
    </xf>
    <xf numFmtId="187" fontId="43" fillId="0" borderId="26" xfId="55" applyNumberFormat="1" applyFont="1" applyFill="1" applyBorder="1" applyAlignment="1">
      <alignment vertical="top"/>
    </xf>
    <xf numFmtId="0" fontId="43" fillId="0" borderId="22" xfId="90" applyFont="1" applyFill="1" applyBorder="1" applyAlignment="1">
      <alignment vertical="top" wrapText="1"/>
    </xf>
    <xf numFmtId="187" fontId="43" fillId="0" borderId="22" xfId="55" applyNumberFormat="1" applyFont="1" applyFill="1" applyBorder="1" applyAlignment="1">
      <alignment vertical="top"/>
    </xf>
    <xf numFmtId="188" fontId="43" fillId="0" borderId="28" xfId="55" applyNumberFormat="1" applyFont="1" applyFill="1" applyBorder="1" applyAlignment="1">
      <alignment horizontal="center" vertical="top"/>
    </xf>
    <xf numFmtId="0" fontId="47" fillId="0" borderId="18" xfId="90" applyFont="1" applyFill="1" applyBorder="1" applyAlignment="1">
      <alignment horizontal="center" vertical="center"/>
    </xf>
    <xf numFmtId="0" fontId="47" fillId="0" borderId="12" xfId="90" applyFont="1" applyFill="1" applyBorder="1" applyAlignment="1">
      <alignment vertical="center"/>
    </xf>
    <xf numFmtId="187" fontId="43" fillId="0" borderId="12" xfId="55" applyNumberFormat="1" applyFont="1" applyFill="1" applyBorder="1" applyAlignment="1">
      <alignment vertical="center"/>
    </xf>
    <xf numFmtId="188" fontId="43" fillId="0" borderId="0" xfId="55" applyNumberFormat="1" applyFont="1" applyFill="1" applyBorder="1" applyAlignment="1">
      <alignment horizontal="center" vertical="center"/>
    </xf>
    <xf numFmtId="187" fontId="43" fillId="0" borderId="0" xfId="55" applyNumberFormat="1" applyFont="1" applyFill="1" applyBorder="1" applyAlignment="1">
      <alignment vertical="center"/>
    </xf>
    <xf numFmtId="0" fontId="43" fillId="0" borderId="32" xfId="90" applyFont="1" applyFill="1" applyBorder="1" applyAlignment="1">
      <alignment horizontal="center" vertical="top"/>
    </xf>
    <xf numFmtId="0" fontId="43" fillId="0" borderId="33" xfId="90" applyFont="1" applyFill="1" applyBorder="1" applyAlignment="1">
      <alignment vertical="top" wrapText="1"/>
    </xf>
    <xf numFmtId="187" fontId="43" fillId="0" borderId="33" xfId="55" applyNumberFormat="1" applyFont="1" applyFill="1" applyBorder="1" applyAlignment="1">
      <alignment vertical="top"/>
    </xf>
    <xf numFmtId="188" fontId="43" fillId="0" borderId="34" xfId="55" applyNumberFormat="1" applyFont="1" applyFill="1" applyBorder="1" applyAlignment="1">
      <alignment horizontal="center" vertical="top"/>
    </xf>
    <xf numFmtId="0" fontId="43" fillId="0" borderId="32" xfId="90" applyFont="1" applyFill="1" applyBorder="1" applyAlignment="1">
      <alignment horizontal="center" vertical="center"/>
    </xf>
    <xf numFmtId="0" fontId="43" fillId="0" borderId="33" xfId="90" applyFont="1" applyFill="1" applyBorder="1" applyAlignment="1">
      <alignment vertical="center"/>
    </xf>
    <xf numFmtId="187" fontId="43" fillId="0" borderId="33" xfId="55" applyNumberFormat="1" applyFont="1" applyFill="1" applyBorder="1" applyAlignment="1">
      <alignment vertical="center"/>
    </xf>
    <xf numFmtId="188" fontId="43" fillId="0" borderId="34" xfId="55" applyNumberFormat="1" applyFont="1" applyFill="1" applyBorder="1" applyAlignment="1">
      <alignment horizontal="center" vertical="center"/>
    </xf>
    <xf numFmtId="187" fontId="43" fillId="0" borderId="33" xfId="55" applyFont="1" applyFill="1" applyBorder="1" applyAlignment="1">
      <alignment vertical="center"/>
    </xf>
    <xf numFmtId="49" fontId="43" fillId="0" borderId="0" xfId="0" applyNumberFormat="1" applyFont="1" applyFill="1" applyAlignment="1">
      <alignment vertical="center"/>
    </xf>
    <xf numFmtId="0" fontId="43" fillId="0" borderId="33" xfId="90" applyFont="1" applyFill="1" applyBorder="1" applyAlignment="1">
      <alignment vertical="center" wrapText="1"/>
    </xf>
    <xf numFmtId="187" fontId="47" fillId="25" borderId="13" xfId="115" applyNumberFormat="1" applyFont="1" applyFill="1" applyBorder="1" applyAlignment="1">
      <alignment horizontal="center" vertical="center"/>
    </xf>
    <xf numFmtId="0" fontId="53" fillId="0" borderId="0" xfId="90" applyFont="1" applyFill="1" applyBorder="1" applyAlignment="1">
      <alignment vertical="center"/>
    </xf>
    <xf numFmtId="43" fontId="43" fillId="0" borderId="0" xfId="0" applyNumberFormat="1" applyFont="1" applyFill="1" applyBorder="1" applyAlignment="1">
      <alignment vertical="center"/>
    </xf>
    <xf numFmtId="43" fontId="43" fillId="0" borderId="0" xfId="0" applyNumberFormat="1" applyFont="1" applyFill="1" applyBorder="1" applyAlignment="1">
      <alignment vertical="top"/>
    </xf>
    <xf numFmtId="0" fontId="47" fillId="0" borderId="0" xfId="89" applyFont="1" applyFill="1" applyAlignment="1">
      <alignment vertical="top"/>
    </xf>
    <xf numFmtId="188" fontId="43" fillId="0" borderId="21" xfId="55" applyNumberFormat="1" applyFont="1" applyFill="1" applyBorder="1" applyAlignment="1">
      <alignment horizontal="center" vertical="center"/>
    </xf>
    <xf numFmtId="0" fontId="43" fillId="0" borderId="22" xfId="90" applyFont="1" applyFill="1" applyBorder="1" applyAlignment="1">
      <alignment horizontal="center" vertical="center"/>
    </xf>
    <xf numFmtId="0" fontId="47" fillId="0" borderId="20" xfId="90" applyFont="1" applyFill="1" applyBorder="1" applyAlignment="1">
      <alignment horizontal="center" vertical="center"/>
    </xf>
    <xf numFmtId="188" fontId="43" fillId="0" borderId="20" xfId="55" applyNumberFormat="1" applyFont="1" applyFill="1" applyBorder="1" applyAlignment="1">
      <alignment horizontal="center" vertical="center"/>
    </xf>
    <xf numFmtId="0" fontId="47" fillId="0" borderId="21" xfId="90" applyFont="1" applyFill="1" applyBorder="1" applyAlignment="1">
      <alignment horizontal="center" vertical="center"/>
    </xf>
    <xf numFmtId="0" fontId="47" fillId="0" borderId="21" xfId="90" applyFont="1" applyFill="1" applyBorder="1" applyAlignment="1">
      <alignment vertical="center"/>
    </xf>
    <xf numFmtId="0" fontId="43" fillId="0" borderId="21" xfId="0" applyFont="1" applyBorder="1" applyAlignment="1">
      <alignment horizontal="center" vertical="center"/>
    </xf>
    <xf numFmtId="0" fontId="43" fillId="0" borderId="21" xfId="123" applyFont="1" applyBorder="1" applyAlignment="1">
      <alignment horizontal="left" vertical="center"/>
    </xf>
    <xf numFmtId="187" fontId="43" fillId="0" borderId="21" xfId="57" applyFont="1" applyBorder="1" applyAlignment="1">
      <alignment horizontal="center" vertical="center"/>
    </xf>
    <xf numFmtId="187" fontId="43" fillId="0" borderId="21" xfId="57" applyFont="1" applyFill="1" applyBorder="1" applyAlignment="1">
      <alignment horizontal="center" vertical="center"/>
    </xf>
    <xf numFmtId="0" fontId="43" fillId="0" borderId="21" xfId="0" applyFont="1" applyBorder="1" applyAlignment="1">
      <alignment horizontal="center" vertical="top"/>
    </xf>
    <xf numFmtId="0" fontId="43" fillId="0" borderId="21" xfId="123" applyFont="1" applyBorder="1" applyAlignment="1">
      <alignment horizontal="left" vertical="top" wrapText="1"/>
    </xf>
    <xf numFmtId="187" fontId="43" fillId="0" borderId="21" xfId="57" applyFont="1" applyBorder="1" applyAlignment="1">
      <alignment horizontal="center" vertical="top"/>
    </xf>
    <xf numFmtId="187" fontId="43" fillId="0" borderId="21" xfId="57" applyFont="1" applyFill="1" applyBorder="1" applyAlignment="1">
      <alignment horizontal="center" vertical="top"/>
    </xf>
    <xf numFmtId="187" fontId="43" fillId="0" borderId="33" xfId="55" applyFont="1" applyFill="1" applyBorder="1" applyAlignment="1">
      <alignment vertical="top"/>
    </xf>
    <xf numFmtId="187" fontId="43" fillId="0" borderId="34" xfId="55" applyNumberFormat="1" applyFont="1" applyFill="1" applyBorder="1" applyAlignment="1">
      <alignment vertical="top"/>
    </xf>
    <xf numFmtId="187" fontId="47" fillId="24" borderId="10" xfId="115" applyNumberFormat="1" applyFont="1" applyFill="1" applyBorder="1" applyAlignment="1">
      <alignment horizontal="center" vertical="center"/>
    </xf>
    <xf numFmtId="0" fontId="43" fillId="0" borderId="22" xfId="90" applyFont="1" applyFill="1" applyBorder="1" applyAlignment="1">
      <alignment horizontal="center" vertical="top"/>
    </xf>
    <xf numFmtId="188" fontId="43" fillId="0" borderId="22" xfId="55" applyNumberFormat="1" applyFont="1" applyFill="1" applyBorder="1" applyAlignment="1">
      <alignment horizontal="center" vertical="top"/>
    </xf>
    <xf numFmtId="0" fontId="43" fillId="0" borderId="0" xfId="115" applyFont="1" applyBorder="1" applyAlignment="1">
      <alignment horizontal="center" vertical="center"/>
    </xf>
    <xf numFmtId="187" fontId="43" fillId="0" borderId="0" xfId="57" applyFont="1" applyBorder="1" applyAlignment="1">
      <alignment vertical="center"/>
    </xf>
    <xf numFmtId="187" fontId="43" fillId="0" borderId="0" xfId="125" applyFont="1" applyBorder="1" applyAlignment="1">
      <alignment vertical="center"/>
    </xf>
    <xf numFmtId="187" fontId="47" fillId="0" borderId="0" xfId="57" applyFont="1" applyBorder="1" applyAlignment="1">
      <alignment vertical="center"/>
    </xf>
    <xf numFmtId="188" fontId="47" fillId="0" borderId="0" xfId="125" applyNumberFormat="1" applyFont="1" applyBorder="1" applyAlignment="1">
      <alignment vertical="center"/>
    </xf>
    <xf numFmtId="187" fontId="43" fillId="0" borderId="0" xfId="125" applyFont="1" applyAlignment="1">
      <alignment vertical="center"/>
    </xf>
    <xf numFmtId="0" fontId="47" fillId="0" borderId="0" xfId="90" applyFont="1" applyFill="1" applyBorder="1" applyAlignment="1">
      <alignment horizontal="center" vertical="center"/>
    </xf>
    <xf numFmtId="0" fontId="47" fillId="0" borderId="0" xfId="90" applyFont="1" applyFill="1" applyAlignment="1">
      <alignment horizontal="center" vertical="center"/>
    </xf>
    <xf numFmtId="187" fontId="47" fillId="24" borderId="10" xfId="125" applyFont="1" applyFill="1" applyBorder="1" applyAlignment="1">
      <alignment horizontal="center" vertical="center"/>
    </xf>
    <xf numFmtId="187" fontId="43" fillId="0" borderId="20" xfId="57" applyNumberFormat="1" applyFont="1" applyFill="1" applyBorder="1" applyAlignment="1">
      <alignment vertical="center"/>
    </xf>
    <xf numFmtId="188" fontId="43" fillId="0" borderId="20" xfId="57" applyNumberFormat="1" applyFont="1" applyFill="1" applyBorder="1" applyAlignment="1">
      <alignment horizontal="center" vertical="center"/>
    </xf>
    <xf numFmtId="43" fontId="43" fillId="0" borderId="0" xfId="87" applyNumberFormat="1" applyFont="1" applyFill="1" applyBorder="1" applyAlignment="1">
      <alignment vertical="center"/>
    </xf>
    <xf numFmtId="0" fontId="47" fillId="0" borderId="0" xfId="90" applyFont="1" applyFill="1" applyAlignment="1">
      <alignment vertical="center"/>
    </xf>
    <xf numFmtId="187" fontId="43" fillId="0" borderId="21" xfId="57" applyNumberFormat="1" applyFont="1" applyFill="1" applyBorder="1" applyAlignment="1">
      <alignment vertical="center"/>
    </xf>
    <xf numFmtId="188" fontId="43" fillId="0" borderId="21" xfId="57" applyNumberFormat="1" applyFont="1" applyFill="1" applyBorder="1" applyAlignment="1">
      <alignment horizontal="center" vertical="center"/>
    </xf>
    <xf numFmtId="0" fontId="43" fillId="0" borderId="21" xfId="87" applyFont="1" applyBorder="1" applyAlignment="1">
      <alignment horizontal="center" vertical="center"/>
    </xf>
    <xf numFmtId="0" fontId="54" fillId="0" borderId="21" xfId="126" applyFont="1" applyBorder="1" applyAlignment="1">
      <alignment horizontal="left" vertical="center"/>
    </xf>
    <xf numFmtId="0" fontId="43" fillId="0" borderId="21" xfId="126" applyFont="1" applyBorder="1" applyAlignment="1">
      <alignment horizontal="left" vertical="center"/>
    </xf>
    <xf numFmtId="0" fontId="43" fillId="0" borderId="21" xfId="87" applyFont="1" applyBorder="1" applyAlignment="1">
      <alignment horizontal="center" vertical="top"/>
    </xf>
    <xf numFmtId="0" fontId="43" fillId="0" borderId="21" xfId="126" applyFont="1" applyBorder="1" applyAlignment="1">
      <alignment horizontal="left" vertical="top" wrapText="1"/>
    </xf>
    <xf numFmtId="43" fontId="43" fillId="0" borderId="0" xfId="87" applyNumberFormat="1" applyFont="1" applyFill="1" applyBorder="1" applyAlignment="1">
      <alignment vertical="top"/>
    </xf>
    <xf numFmtId="0" fontId="47" fillId="0" borderId="0" xfId="90" applyFont="1" applyFill="1" applyAlignment="1">
      <alignment vertical="top"/>
    </xf>
    <xf numFmtId="0" fontId="47" fillId="0" borderId="21" xfId="126" applyFont="1" applyBorder="1" applyAlignment="1">
      <alignment horizontal="left" vertical="center"/>
    </xf>
    <xf numFmtId="0" fontId="45" fillId="0" borderId="21" xfId="115" applyFont="1" applyFill="1" applyBorder="1" applyAlignment="1">
      <alignment horizontal="center" vertical="center"/>
    </xf>
    <xf numFmtId="187" fontId="43" fillId="0" borderId="21" xfId="57" applyFont="1" applyFill="1" applyBorder="1" applyAlignment="1">
      <alignment vertical="center"/>
    </xf>
    <xf numFmtId="0" fontId="43" fillId="0" borderId="25" xfId="115" applyFont="1" applyFill="1" applyBorder="1" applyAlignment="1">
      <alignment horizontal="left" vertical="center"/>
    </xf>
    <xf numFmtId="0" fontId="43" fillId="0" borderId="25" xfId="87" applyFont="1" applyFill="1" applyBorder="1"/>
    <xf numFmtId="0" fontId="43" fillId="0" borderId="0" xfId="87" applyFont="1" applyFill="1" applyAlignment="1">
      <alignment vertical="center"/>
    </xf>
    <xf numFmtId="49" fontId="43" fillId="0" borderId="0" xfId="87" applyNumberFormat="1" applyFont="1" applyFill="1" applyAlignment="1">
      <alignment vertical="center"/>
    </xf>
    <xf numFmtId="0" fontId="43" fillId="0" borderId="0" xfId="87" applyFont="1" applyFill="1" applyBorder="1" applyAlignment="1">
      <alignment vertical="center"/>
    </xf>
    <xf numFmtId="0" fontId="43" fillId="0" borderId="0" xfId="87" applyFont="1" applyAlignment="1">
      <alignment vertical="center"/>
    </xf>
    <xf numFmtId="187" fontId="43" fillId="0" borderId="0" xfId="57" applyFont="1" applyAlignment="1">
      <alignment horizontal="center" vertical="center"/>
    </xf>
    <xf numFmtId="187" fontId="43" fillId="0" borderId="0" xfId="57" applyFont="1" applyFill="1" applyAlignment="1">
      <alignment vertical="center"/>
    </xf>
    <xf numFmtId="187" fontId="43" fillId="0" borderId="0" xfId="87" applyNumberFormat="1" applyFont="1" applyFill="1" applyAlignment="1">
      <alignment vertical="center"/>
    </xf>
    <xf numFmtId="0" fontId="47" fillId="0" borderId="0" xfId="87" applyFont="1" applyFill="1" applyAlignment="1">
      <alignment vertical="center"/>
    </xf>
    <xf numFmtId="0" fontId="43" fillId="0" borderId="0" xfId="87" applyFont="1" applyFill="1" applyAlignment="1">
      <alignment horizontal="center" vertical="center"/>
    </xf>
    <xf numFmtId="187" fontId="43" fillId="0" borderId="0" xfId="125" applyFont="1" applyFill="1" applyAlignment="1">
      <alignment vertical="center"/>
    </xf>
    <xf numFmtId="0" fontId="47" fillId="0" borderId="21" xfId="87" applyFont="1" applyBorder="1" applyAlignment="1">
      <alignment horizontal="center" vertical="center"/>
    </xf>
    <xf numFmtId="0" fontId="53" fillId="0" borderId="21" xfId="87" applyFont="1" applyBorder="1" applyAlignment="1">
      <alignment horizontal="center" vertical="center"/>
    </xf>
    <xf numFmtId="0" fontId="55" fillId="0" borderId="0" xfId="90" applyFont="1" applyFill="1" applyAlignment="1">
      <alignment vertical="center"/>
    </xf>
    <xf numFmtId="0" fontId="45" fillId="0" borderId="0" xfId="115" applyFont="1" applyAlignment="1">
      <alignment vertical="center"/>
    </xf>
    <xf numFmtId="187" fontId="45" fillId="0" borderId="0" xfId="125" applyFont="1" applyAlignment="1">
      <alignment vertical="center"/>
    </xf>
    <xf numFmtId="0" fontId="44" fillId="0" borderId="0" xfId="115" applyFont="1" applyAlignment="1">
      <alignment horizontal="right" vertical="center"/>
    </xf>
    <xf numFmtId="187" fontId="45" fillId="0" borderId="0" xfId="125" applyFont="1" applyBorder="1" applyAlignment="1">
      <alignment vertical="center"/>
    </xf>
    <xf numFmtId="0" fontId="45" fillId="0" borderId="0" xfId="115" applyFont="1" applyBorder="1" applyAlignment="1">
      <alignment horizontal="right" vertical="center"/>
    </xf>
    <xf numFmtId="187" fontId="45" fillId="0" borderId="0" xfId="125" applyFont="1" applyBorder="1" applyAlignment="1">
      <alignment horizontal="right" vertical="center"/>
    </xf>
    <xf numFmtId="0" fontId="45" fillId="0" borderId="0" xfId="115" applyNumberFormat="1" applyFont="1" applyBorder="1" applyAlignment="1" applyProtection="1">
      <alignment vertical="center"/>
      <protection locked="0"/>
    </xf>
    <xf numFmtId="187" fontId="44" fillId="0" borderId="0" xfId="125" applyFont="1" applyBorder="1" applyAlignment="1">
      <alignment vertical="center"/>
    </xf>
    <xf numFmtId="0" fontId="44" fillId="0" borderId="0" xfId="115" applyFont="1" applyAlignment="1">
      <alignment vertical="center"/>
    </xf>
    <xf numFmtId="187" fontId="44" fillId="0" borderId="0" xfId="125" applyFont="1" applyAlignment="1">
      <alignment vertical="center"/>
    </xf>
    <xf numFmtId="187" fontId="44" fillId="0" borderId="0" xfId="125" applyFont="1" applyBorder="1" applyAlignment="1">
      <alignment horizontal="left" vertical="center"/>
    </xf>
    <xf numFmtId="0" fontId="45" fillId="0" borderId="35" xfId="115" applyFont="1" applyBorder="1" applyAlignment="1">
      <alignment vertical="center"/>
    </xf>
    <xf numFmtId="187" fontId="45" fillId="0" borderId="35" xfId="125" applyFont="1" applyBorder="1" applyAlignment="1">
      <alignment vertical="center"/>
    </xf>
    <xf numFmtId="0" fontId="44" fillId="24" borderId="13" xfId="129" applyFont="1" applyFill="1" applyBorder="1" applyAlignment="1">
      <alignment horizontal="center" vertical="center"/>
    </xf>
    <xf numFmtId="0" fontId="44" fillId="24" borderId="16" xfId="129" applyFont="1" applyFill="1" applyBorder="1" applyAlignment="1">
      <alignment horizontal="center" vertical="center"/>
    </xf>
    <xf numFmtId="0" fontId="45" fillId="0" borderId="0" xfId="129" applyFont="1" applyAlignment="1">
      <alignment vertical="center"/>
    </xf>
    <xf numFmtId="0" fontId="43" fillId="0" borderId="20" xfId="129" applyFont="1" applyBorder="1" applyAlignment="1">
      <alignment vertical="center"/>
    </xf>
    <xf numFmtId="0" fontId="43" fillId="0" borderId="38" xfId="129" applyFont="1" applyBorder="1" applyAlignment="1">
      <alignment horizontal="center" vertical="center"/>
    </xf>
    <xf numFmtId="0" fontId="43" fillId="0" borderId="0" xfId="129" applyFont="1" applyAlignment="1">
      <alignment vertical="center"/>
    </xf>
    <xf numFmtId="0" fontId="43" fillId="0" borderId="21" xfId="129" applyFont="1" applyBorder="1" applyAlignment="1">
      <alignment horizontal="center" vertical="top"/>
    </xf>
    <xf numFmtId="0" fontId="43" fillId="0" borderId="39" xfId="129" applyFont="1" applyBorder="1" applyAlignment="1">
      <alignment horizontal="center" vertical="top"/>
    </xf>
    <xf numFmtId="0" fontId="43" fillId="0" borderId="0" xfId="129" applyFont="1" applyAlignment="1">
      <alignment vertical="top"/>
    </xf>
    <xf numFmtId="187" fontId="43" fillId="0" borderId="0" xfId="125" applyFont="1" applyAlignment="1">
      <alignment vertical="top"/>
    </xf>
    <xf numFmtId="0" fontId="43" fillId="0" borderId="25" xfId="129" quotePrefix="1" applyFont="1" applyBorder="1" applyAlignment="1">
      <alignment horizontal="left" vertical="center"/>
    </xf>
    <xf numFmtId="0" fontId="43" fillId="0" borderId="26" xfId="129" applyFont="1" applyBorder="1" applyAlignment="1">
      <alignment horizontal="left" vertical="center"/>
    </xf>
    <xf numFmtId="0" fontId="43" fillId="0" borderId="39" xfId="129" applyFont="1" applyBorder="1" applyAlignment="1">
      <alignment horizontal="left" vertical="center"/>
    </xf>
    <xf numFmtId="187" fontId="43" fillId="0" borderId="25" xfId="125" applyFont="1" applyBorder="1" applyAlignment="1">
      <alignment horizontal="center" vertical="center"/>
    </xf>
    <xf numFmtId="187" fontId="43" fillId="0" borderId="39" xfId="125" applyFont="1" applyBorder="1" applyAlignment="1">
      <alignment horizontal="center" vertical="center"/>
    </xf>
    <xf numFmtId="0" fontId="43" fillId="0" borderId="39" xfId="129" applyFont="1" applyBorder="1" applyAlignment="1">
      <alignment horizontal="center" vertical="center"/>
    </xf>
    <xf numFmtId="0" fontId="43" fillId="0" borderId="21" xfId="129" applyFont="1" applyBorder="1" applyAlignment="1">
      <alignment horizontal="center" vertical="center"/>
    </xf>
    <xf numFmtId="0" fontId="43" fillId="0" borderId="21" xfId="129" applyFont="1" applyBorder="1" applyAlignment="1">
      <alignment vertical="center"/>
    </xf>
    <xf numFmtId="0" fontId="43" fillId="0" borderId="22" xfId="129" applyFont="1" applyBorder="1" applyAlignment="1">
      <alignment vertical="center"/>
    </xf>
    <xf numFmtId="0" fontId="43" fillId="0" borderId="40" xfId="129" applyFont="1" applyBorder="1" applyAlignment="1">
      <alignment horizontal="center" vertical="center"/>
    </xf>
    <xf numFmtId="0" fontId="47" fillId="24" borderId="13" xfId="129" applyFont="1" applyFill="1" applyBorder="1" applyAlignment="1">
      <alignment vertical="center"/>
    </xf>
    <xf numFmtId="0" fontId="47" fillId="24" borderId="16" xfId="129" applyFont="1" applyFill="1" applyBorder="1" applyAlignment="1">
      <alignment horizontal="center" vertical="center"/>
    </xf>
    <xf numFmtId="0" fontId="47" fillId="24" borderId="14" xfId="129" applyFont="1" applyFill="1" applyBorder="1" applyAlignment="1">
      <alignment horizontal="left" vertical="center"/>
    </xf>
    <xf numFmtId="0" fontId="47" fillId="24" borderId="15" xfId="129" applyFont="1" applyFill="1" applyBorder="1" applyAlignment="1">
      <alignment horizontal="left" vertical="center"/>
    </xf>
    <xf numFmtId="0" fontId="47" fillId="24" borderId="16" xfId="129" applyFont="1" applyFill="1" applyBorder="1" applyAlignment="1">
      <alignment horizontal="left" vertical="center"/>
    </xf>
    <xf numFmtId="187" fontId="56" fillId="24" borderId="14" xfId="125" applyFont="1" applyFill="1" applyBorder="1" applyAlignment="1">
      <alignment horizontal="center" vertical="center"/>
    </xf>
    <xf numFmtId="187" fontId="56" fillId="24" borderId="16" xfId="125" applyFont="1" applyFill="1" applyBorder="1" applyAlignment="1">
      <alignment horizontal="center" vertical="center"/>
    </xf>
    <xf numFmtId="187" fontId="43" fillId="0" borderId="0" xfId="125" applyFont="1" applyAlignment="1">
      <alignment horizontal="justify" vertical="center"/>
    </xf>
    <xf numFmtId="0" fontId="43" fillId="0" borderId="0" xfId="129" applyFont="1" applyAlignment="1">
      <alignment horizontal="justify" vertical="center"/>
    </xf>
    <xf numFmtId="0" fontId="54" fillId="0" borderId="0" xfId="115" applyFont="1" applyFill="1" applyBorder="1" applyAlignment="1">
      <alignment vertical="center"/>
    </xf>
    <xf numFmtId="187" fontId="45" fillId="0" borderId="0" xfId="125" applyFont="1" applyBorder="1" applyAlignment="1" applyProtection="1">
      <alignment vertical="center"/>
      <protection locked="0"/>
    </xf>
    <xf numFmtId="187" fontId="45" fillId="0" borderId="0" xfId="125" applyFont="1" applyAlignment="1" applyProtection="1">
      <alignment vertical="center"/>
      <protection locked="0"/>
    </xf>
    <xf numFmtId="187" fontId="43" fillId="0" borderId="0" xfId="125" applyFont="1" applyAlignment="1">
      <alignment horizontal="left" vertical="center"/>
    </xf>
    <xf numFmtId="187" fontId="43" fillId="0" borderId="0" xfId="125" applyFont="1" applyBorder="1" applyAlignment="1">
      <alignment horizontal="left" vertical="center"/>
    </xf>
    <xf numFmtId="0" fontId="43" fillId="0" borderId="0" xfId="129" applyFont="1" applyBorder="1" applyAlignment="1">
      <alignment vertical="center"/>
    </xf>
    <xf numFmtId="49" fontId="43" fillId="0" borderId="0" xfId="125" applyNumberFormat="1" applyFont="1" applyFill="1" applyAlignment="1">
      <alignment horizontal="right" vertical="center"/>
    </xf>
    <xf numFmtId="0" fontId="43" fillId="0" borderId="0" xfId="129" applyFont="1" applyBorder="1" applyAlignment="1">
      <alignment horizontal="center" vertical="center"/>
    </xf>
    <xf numFmtId="187" fontId="43" fillId="0" borderId="0" xfId="125" applyFont="1" applyBorder="1" applyAlignment="1">
      <alignment horizontal="center" vertical="center"/>
    </xf>
    <xf numFmtId="190" fontId="43" fillId="0" borderId="0" xfId="125" applyNumberFormat="1" applyFont="1" applyAlignment="1">
      <alignment horizontal="right" vertical="center"/>
    </xf>
    <xf numFmtId="0" fontId="43" fillId="0" borderId="0" xfId="130" applyFont="1" applyBorder="1" applyAlignment="1">
      <alignment vertical="center"/>
    </xf>
    <xf numFmtId="0" fontId="44" fillId="0" borderId="0" xfId="115" applyNumberFormat="1" applyFont="1" applyAlignment="1" applyProtection="1">
      <alignment horizontal="right"/>
      <protection locked="0"/>
    </xf>
    <xf numFmtId="0" fontId="45" fillId="0" borderId="0" xfId="115" applyNumberFormat="1" applyFont="1" applyAlignment="1" applyProtection="1">
      <protection locked="0"/>
    </xf>
    <xf numFmtId="0" fontId="44" fillId="0" borderId="0" xfId="115" applyNumberFormat="1" applyFont="1" applyBorder="1" applyAlignment="1" applyProtection="1">
      <protection locked="0"/>
    </xf>
    <xf numFmtId="0" fontId="45" fillId="0" borderId="0" xfId="115" applyNumberFormat="1" applyFont="1" applyBorder="1" applyAlignment="1" applyProtection="1">
      <protection locked="0"/>
    </xf>
    <xf numFmtId="187" fontId="45" fillId="0" borderId="0" xfId="125" applyFont="1" applyBorder="1" applyAlignment="1" applyProtection="1">
      <protection locked="0"/>
    </xf>
    <xf numFmtId="0" fontId="45" fillId="0" borderId="0" xfId="115" applyNumberFormat="1" applyFont="1" applyBorder="1" applyAlignment="1" applyProtection="1">
      <alignment horizontal="right"/>
      <protection locked="0"/>
    </xf>
    <xf numFmtId="0" fontId="45" fillId="0" borderId="0" xfId="115" applyNumberFormat="1" applyFont="1" applyBorder="1" applyAlignment="1" applyProtection="1">
      <alignment horizontal="center"/>
      <protection locked="0"/>
    </xf>
    <xf numFmtId="0" fontId="47" fillId="0" borderId="0" xfId="129" applyFont="1" applyAlignment="1"/>
    <xf numFmtId="0" fontId="43" fillId="0" borderId="0" xfId="129" applyFont="1" applyAlignment="1"/>
    <xf numFmtId="187" fontId="45" fillId="0" borderId="0" xfId="115" applyNumberFormat="1" applyFont="1" applyBorder="1" applyAlignment="1"/>
    <xf numFmtId="187" fontId="43" fillId="0" borderId="0" xfId="125" applyFont="1" applyAlignment="1"/>
    <xf numFmtId="0" fontId="43" fillId="0" borderId="0" xfId="129" applyFont="1" applyBorder="1" applyAlignment="1"/>
    <xf numFmtId="0" fontId="44" fillId="24" borderId="11" xfId="115" applyNumberFormat="1" applyFont="1" applyFill="1" applyBorder="1" applyAlignment="1" applyProtection="1">
      <alignment horizontal="center"/>
      <protection locked="0"/>
    </xf>
    <xf numFmtId="0" fontId="43" fillId="0" borderId="0" xfId="115" applyNumberFormat="1" applyFont="1" applyBorder="1" applyAlignment="1" applyProtection="1">
      <protection locked="0"/>
    </xf>
    <xf numFmtId="0" fontId="44" fillId="24" borderId="10" xfId="115" applyNumberFormat="1" applyFont="1" applyFill="1" applyBorder="1" applyAlignment="1" applyProtection="1">
      <alignment horizontal="center"/>
      <protection locked="0"/>
    </xf>
    <xf numFmtId="0" fontId="43" fillId="0" borderId="20" xfId="129" applyFont="1" applyBorder="1" applyAlignment="1">
      <alignment vertical="top"/>
    </xf>
    <xf numFmtId="189" fontId="43" fillId="0" borderId="20" xfId="129" applyNumberFormat="1" applyFont="1" applyBorder="1" applyAlignment="1">
      <alignment vertical="top"/>
    </xf>
    <xf numFmtId="0" fontId="43" fillId="0" borderId="0" xfId="129" applyFont="1" applyBorder="1" applyAlignment="1">
      <alignment vertical="top"/>
    </xf>
    <xf numFmtId="0" fontId="43" fillId="0" borderId="21" xfId="129" applyFont="1" applyBorder="1" applyAlignment="1"/>
    <xf numFmtId="0" fontId="43" fillId="0" borderId="25" xfId="129" applyFont="1" applyBorder="1" applyAlignment="1">
      <alignment horizontal="left"/>
    </xf>
    <xf numFmtId="0" fontId="43" fillId="0" borderId="26" xfId="129" applyFont="1" applyBorder="1" applyAlignment="1">
      <alignment horizontal="left"/>
    </xf>
    <xf numFmtId="0" fontId="43" fillId="0" borderId="39" xfId="129" applyFont="1" applyBorder="1" applyAlignment="1">
      <alignment horizontal="left"/>
    </xf>
    <xf numFmtId="0" fontId="43" fillId="0" borderId="21" xfId="129" applyFont="1" applyBorder="1" applyAlignment="1">
      <alignment horizontal="center"/>
    </xf>
    <xf numFmtId="0" fontId="43" fillId="0" borderId="25" xfId="129" applyFont="1" applyBorder="1" applyAlignment="1"/>
    <xf numFmtId="0" fontId="43" fillId="0" borderId="26" xfId="129" applyFont="1" applyBorder="1" applyAlignment="1"/>
    <xf numFmtId="9" fontId="43" fillId="0" borderId="39" xfId="129" applyNumberFormat="1" applyFont="1" applyBorder="1" applyAlignment="1">
      <alignment horizontal="left"/>
    </xf>
    <xf numFmtId="0" fontId="43" fillId="0" borderId="22" xfId="129" applyFont="1" applyBorder="1" applyAlignment="1">
      <alignment horizontal="center"/>
    </xf>
    <xf numFmtId="0" fontId="43" fillId="0" borderId="27" xfId="129" applyFont="1" applyBorder="1" applyAlignment="1"/>
    <xf numFmtId="0" fontId="43" fillId="0" borderId="28" xfId="129" applyFont="1" applyBorder="1" applyAlignment="1"/>
    <xf numFmtId="9" fontId="43" fillId="0" borderId="40" xfId="129" applyNumberFormat="1" applyFont="1" applyBorder="1" applyAlignment="1">
      <alignment horizontal="left"/>
    </xf>
    <xf numFmtId="0" fontId="43" fillId="0" borderId="22" xfId="129" applyFont="1" applyBorder="1" applyAlignment="1"/>
    <xf numFmtId="0" fontId="47" fillId="24" borderId="15" xfId="129" applyFont="1" applyFill="1" applyBorder="1" applyAlignment="1">
      <alignment horizontal="left"/>
    </xf>
    <xf numFmtId="187" fontId="47" fillId="24" borderId="15" xfId="125" applyFont="1" applyFill="1" applyBorder="1" applyAlignment="1"/>
    <xf numFmtId="0" fontId="47" fillId="24" borderId="15" xfId="129" applyFont="1" applyFill="1" applyBorder="1" applyAlignment="1"/>
    <xf numFmtId="0" fontId="47" fillId="24" borderId="13" xfId="129" applyFont="1" applyFill="1" applyBorder="1" applyAlignment="1"/>
    <xf numFmtId="0" fontId="43" fillId="24" borderId="0" xfId="129" applyFont="1" applyFill="1" applyAlignment="1"/>
    <xf numFmtId="0" fontId="47" fillId="24" borderId="16" xfId="129" applyFont="1" applyFill="1" applyBorder="1" applyAlignment="1"/>
    <xf numFmtId="0" fontId="43" fillId="0" borderId="0" xfId="129" applyFont="1" applyAlignment="1">
      <alignment horizontal="justify"/>
    </xf>
    <xf numFmtId="187" fontId="45" fillId="0" borderId="0" xfId="125" applyFont="1" applyAlignment="1" applyProtection="1">
      <protection locked="0"/>
    </xf>
    <xf numFmtId="0" fontId="43" fillId="0" borderId="0" xfId="129" applyFont="1" applyFill="1" applyAlignment="1"/>
    <xf numFmtId="187" fontId="43" fillId="0" borderId="0" xfId="125" applyFont="1" applyFill="1" applyAlignment="1"/>
    <xf numFmtId="0" fontId="43" fillId="0" borderId="0" xfId="115" applyFont="1" applyBorder="1" applyAlignment="1"/>
    <xf numFmtId="0" fontId="43" fillId="0" borderId="0" xfId="129" applyFont="1" applyBorder="1" applyAlignment="1">
      <alignment horizontal="center"/>
    </xf>
    <xf numFmtId="0" fontId="43" fillId="26" borderId="0" xfId="129" applyFont="1" applyFill="1" applyAlignment="1"/>
    <xf numFmtId="0" fontId="44" fillId="0" borderId="0" xfId="115" applyNumberFormat="1" applyFont="1" applyAlignment="1" applyProtection="1">
      <alignment horizontal="right" vertical="center"/>
      <protection locked="0"/>
    </xf>
    <xf numFmtId="0" fontId="44" fillId="0" borderId="0" xfId="115" applyNumberFormat="1" applyFont="1" applyBorder="1" applyAlignment="1" applyProtection="1">
      <alignment vertical="center"/>
      <protection locked="0"/>
    </xf>
    <xf numFmtId="0" fontId="45" fillId="0" borderId="0" xfId="115" applyNumberFormat="1" applyFont="1" applyBorder="1" applyAlignment="1" applyProtection="1">
      <alignment horizontal="right" vertical="center"/>
      <protection locked="0"/>
    </xf>
    <xf numFmtId="0" fontId="45" fillId="0" borderId="0" xfId="115" applyNumberFormat="1" applyFont="1" applyBorder="1" applyAlignment="1" applyProtection="1">
      <alignment horizontal="center" vertical="center"/>
      <protection locked="0"/>
    </xf>
    <xf numFmtId="0" fontId="44" fillId="0" borderId="0" xfId="115" applyNumberFormat="1" applyFont="1" applyAlignment="1" applyProtection="1">
      <alignment vertical="center"/>
      <protection locked="0"/>
    </xf>
    <xf numFmtId="0" fontId="44" fillId="0" borderId="0" xfId="115" applyFont="1" applyBorder="1" applyAlignment="1">
      <alignment horizontal="left"/>
    </xf>
    <xf numFmtId="187" fontId="45" fillId="0" borderId="0" xfId="115" applyNumberFormat="1" applyFont="1" applyAlignment="1" applyProtection="1">
      <alignment vertical="center"/>
      <protection locked="0"/>
    </xf>
    <xf numFmtId="0" fontId="44" fillId="24" borderId="11" xfId="115" applyNumberFormat="1" applyFont="1" applyFill="1" applyBorder="1" applyAlignment="1" applyProtection="1">
      <alignment horizontal="center" vertical="center"/>
      <protection locked="0"/>
    </xf>
    <xf numFmtId="0" fontId="44" fillId="24" borderId="10" xfId="115" applyNumberFormat="1" applyFont="1" applyFill="1" applyBorder="1" applyAlignment="1" applyProtection="1">
      <alignment horizontal="center" vertical="center"/>
      <protection locked="0"/>
    </xf>
    <xf numFmtId="0" fontId="45" fillId="0" borderId="20" xfId="115" applyNumberFormat="1" applyFont="1" applyBorder="1" applyAlignment="1" applyProtection="1">
      <alignment vertical="center"/>
      <protection locked="0"/>
    </xf>
    <xf numFmtId="0" fontId="43" fillId="0" borderId="23" xfId="115" applyNumberFormat="1" applyFont="1" applyBorder="1" applyAlignment="1" applyProtection="1">
      <alignment vertical="center" wrapText="1"/>
      <protection locked="0"/>
    </xf>
    <xf numFmtId="0" fontId="43" fillId="0" borderId="38" xfId="115" applyNumberFormat="1" applyFont="1" applyBorder="1" applyAlignment="1" applyProtection="1">
      <alignment vertical="center" wrapText="1"/>
      <protection locked="0"/>
    </xf>
    <xf numFmtId="0" fontId="45" fillId="0" borderId="21" xfId="115" applyNumberFormat="1" applyFont="1" applyBorder="1" applyAlignment="1" applyProtection="1">
      <alignment vertical="center"/>
      <protection locked="0"/>
    </xf>
    <xf numFmtId="0" fontId="43" fillId="0" borderId="25" xfId="115" applyNumberFormat="1" applyFont="1" applyBorder="1" applyAlignment="1" applyProtection="1">
      <alignment vertical="center" wrapText="1"/>
      <protection locked="0"/>
    </xf>
    <xf numFmtId="0" fontId="43" fillId="0" borderId="39" xfId="115" applyNumberFormat="1" applyFont="1" applyBorder="1" applyAlignment="1" applyProtection="1">
      <alignment vertical="center" wrapText="1"/>
      <protection locked="0"/>
    </xf>
    <xf numFmtId="0" fontId="45" fillId="0" borderId="21" xfId="115" applyNumberFormat="1" applyFont="1" applyBorder="1" applyAlignment="1" applyProtection="1">
      <alignment horizontal="center" vertical="center"/>
      <protection locked="0"/>
    </xf>
    <xf numFmtId="0" fontId="45" fillId="0" borderId="25" xfId="115" applyNumberFormat="1" applyFont="1" applyBorder="1" applyAlignment="1" applyProtection="1">
      <alignment vertical="center"/>
      <protection locked="0"/>
    </xf>
    <xf numFmtId="9" fontId="45" fillId="0" borderId="39" xfId="115" applyNumberFormat="1" applyFont="1" applyBorder="1" applyAlignment="1" applyProtection="1">
      <alignment horizontal="left" vertical="center"/>
      <protection locked="0"/>
    </xf>
    <xf numFmtId="0" fontId="45" fillId="0" borderId="22" xfId="115" applyNumberFormat="1" applyFont="1" applyBorder="1" applyAlignment="1" applyProtection="1">
      <alignment vertical="center"/>
      <protection locked="0"/>
    </xf>
    <xf numFmtId="0" fontId="44" fillId="24" borderId="10" xfId="115" applyNumberFormat="1" applyFont="1" applyFill="1" applyBorder="1" applyAlignment="1" applyProtection="1">
      <alignment vertical="center"/>
      <protection locked="0"/>
    </xf>
    <xf numFmtId="43" fontId="45" fillId="0" borderId="0" xfId="115" applyNumberFormat="1" applyFont="1" applyAlignment="1" applyProtection="1">
      <alignment vertical="center"/>
      <protection locked="0"/>
    </xf>
    <xf numFmtId="0" fontId="44" fillId="24" borderId="14" xfId="115" applyNumberFormat="1" applyFont="1" applyFill="1" applyBorder="1" applyAlignment="1" applyProtection="1">
      <alignment vertical="center"/>
      <protection locked="0"/>
    </xf>
    <xf numFmtId="0" fontId="44" fillId="24" borderId="15" xfId="115" applyNumberFormat="1" applyFont="1" applyFill="1" applyBorder="1" applyAlignment="1" applyProtection="1">
      <alignment vertical="center"/>
      <protection locked="0"/>
    </xf>
    <xf numFmtId="0" fontId="44" fillId="24" borderId="16" xfId="115" applyNumberFormat="1" applyFont="1" applyFill="1" applyBorder="1" applyAlignment="1" applyProtection="1">
      <alignment vertical="center"/>
      <protection locked="0"/>
    </xf>
    <xf numFmtId="43" fontId="44" fillId="24" borderId="14" xfId="115" applyNumberFormat="1" applyFont="1" applyFill="1" applyBorder="1" applyAlignment="1" applyProtection="1">
      <alignment vertical="center"/>
      <protection locked="0"/>
    </xf>
    <xf numFmtId="43" fontId="44" fillId="24" borderId="15" xfId="115" applyNumberFormat="1" applyFont="1" applyFill="1" applyBorder="1" applyAlignment="1" applyProtection="1">
      <alignment vertical="center"/>
      <protection locked="0"/>
    </xf>
    <xf numFmtId="187" fontId="57" fillId="0" borderId="0" xfId="131" applyFont="1" applyFill="1" applyBorder="1" applyAlignment="1" applyProtection="1">
      <alignment vertical="center"/>
      <protection locked="0"/>
    </xf>
    <xf numFmtId="187" fontId="57" fillId="0" borderId="0" xfId="131" applyFont="1" applyBorder="1" applyAlignment="1" applyProtection="1">
      <alignment vertical="center"/>
      <protection locked="0"/>
    </xf>
    <xf numFmtId="0" fontId="43" fillId="0" borderId="0" xfId="132" applyNumberFormat="1" applyFont="1" applyBorder="1" applyAlignment="1" applyProtection="1">
      <alignment horizontal="left" vertical="center"/>
      <protection locked="0"/>
    </xf>
    <xf numFmtId="0" fontId="43" fillId="0" borderId="0" xfId="132" applyNumberFormat="1" applyFont="1" applyBorder="1" applyAlignment="1" applyProtection="1">
      <alignment vertical="center"/>
      <protection locked="0"/>
    </xf>
    <xf numFmtId="0" fontId="43" fillId="0" borderId="0" xfId="132" applyNumberFormat="1" applyFont="1" applyBorder="1" applyAlignment="1" applyProtection="1">
      <alignment horizontal="center" vertical="center"/>
      <protection locked="0"/>
    </xf>
    <xf numFmtId="49" fontId="45" fillId="0" borderId="0" xfId="115" applyNumberFormat="1" applyFont="1" applyAlignment="1" applyProtection="1">
      <alignment horizontal="right" vertical="center"/>
      <protection locked="0"/>
    </xf>
    <xf numFmtId="0" fontId="43" fillId="0" borderId="0" xfId="130" applyFont="1" applyAlignment="1">
      <alignment vertical="center"/>
    </xf>
    <xf numFmtId="43" fontId="47" fillId="24" borderId="11" xfId="113" applyNumberFormat="1" applyFont="1" applyFill="1" applyBorder="1" applyAlignment="1">
      <alignment horizontal="center" vertical="center"/>
    </xf>
    <xf numFmtId="187" fontId="47" fillId="24" borderId="11" xfId="133" applyFont="1" applyFill="1" applyBorder="1" applyAlignment="1">
      <alignment horizontal="center" vertical="center"/>
    </xf>
    <xf numFmtId="43" fontId="47" fillId="24" borderId="10" xfId="113" applyNumberFormat="1" applyFont="1" applyFill="1" applyBorder="1" applyAlignment="1">
      <alignment horizontal="center" vertical="center"/>
    </xf>
    <xf numFmtId="187" fontId="47" fillId="24" borderId="10" xfId="133" applyFont="1" applyFill="1" applyBorder="1" applyAlignment="1">
      <alignment horizontal="center" vertical="center"/>
    </xf>
    <xf numFmtId="43" fontId="47" fillId="24" borderId="13" xfId="113" applyNumberFormat="1" applyFont="1" applyFill="1" applyBorder="1" applyAlignment="1">
      <alignment horizontal="center" vertical="center"/>
    </xf>
    <xf numFmtId="187" fontId="47" fillId="24" borderId="13" xfId="133" applyFont="1" applyFill="1" applyBorder="1" applyAlignment="1">
      <alignment horizontal="center" vertical="center"/>
    </xf>
    <xf numFmtId="0" fontId="43" fillId="0" borderId="20" xfId="129" applyFont="1" applyFill="1" applyBorder="1" applyAlignment="1">
      <alignment horizontal="center" vertical="center"/>
    </xf>
    <xf numFmtId="0" fontId="58" fillId="0" borderId="20" xfId="129" applyFont="1" applyFill="1" applyBorder="1" applyAlignment="1">
      <alignment horizontal="left" vertical="center"/>
    </xf>
    <xf numFmtId="190" fontId="43" fillId="0" borderId="20" xfId="129" applyNumberFormat="1" applyFont="1" applyFill="1" applyBorder="1" applyAlignment="1">
      <alignment horizontal="center" vertical="center"/>
    </xf>
    <xf numFmtId="187" fontId="43" fillId="0" borderId="20" xfId="133" applyFont="1" applyFill="1" applyBorder="1" applyAlignment="1">
      <alignment horizontal="center" vertical="center"/>
    </xf>
    <xf numFmtId="0" fontId="43" fillId="0" borderId="0" xfId="129" applyFont="1" applyFill="1" applyAlignment="1">
      <alignment vertical="center"/>
    </xf>
    <xf numFmtId="0" fontId="43" fillId="0" borderId="21" xfId="129" applyFont="1" applyFill="1" applyBorder="1" applyAlignment="1">
      <alignment horizontal="center" vertical="center"/>
    </xf>
    <xf numFmtId="0" fontId="43" fillId="0" borderId="21" xfId="129" applyFont="1" applyFill="1" applyBorder="1" applyAlignment="1">
      <alignment vertical="center"/>
    </xf>
    <xf numFmtId="190" fontId="43" fillId="0" borderId="21" xfId="129" applyNumberFormat="1" applyFont="1" applyFill="1" applyBorder="1" applyAlignment="1">
      <alignment vertical="center"/>
    </xf>
    <xf numFmtId="187" fontId="43" fillId="0" borderId="21" xfId="133" applyFont="1" applyFill="1" applyBorder="1" applyAlignment="1">
      <alignment vertical="center"/>
    </xf>
    <xf numFmtId="187" fontId="43" fillId="0" borderId="0" xfId="129" applyNumberFormat="1" applyFont="1" applyFill="1" applyAlignment="1">
      <alignment vertical="center"/>
    </xf>
    <xf numFmtId="4" fontId="43" fillId="0" borderId="21" xfId="129" applyNumberFormat="1" applyFont="1" applyFill="1" applyBorder="1" applyAlignment="1">
      <alignment vertical="center"/>
    </xf>
    <xf numFmtId="0" fontId="43" fillId="0" borderId="22" xfId="129" applyFont="1" applyFill="1" applyBorder="1" applyAlignment="1">
      <alignment vertical="center"/>
    </xf>
    <xf numFmtId="190" fontId="43" fillId="0" borderId="22" xfId="129" applyNumberFormat="1" applyFont="1" applyFill="1" applyBorder="1" applyAlignment="1">
      <alignment vertical="center"/>
    </xf>
    <xf numFmtId="0" fontId="43" fillId="0" borderId="22" xfId="129" applyFont="1" applyFill="1" applyBorder="1" applyAlignment="1">
      <alignment horizontal="center" vertical="center"/>
    </xf>
    <xf numFmtId="187" fontId="43" fillId="0" borderId="22" xfId="133" applyFont="1" applyFill="1" applyBorder="1" applyAlignment="1">
      <alignment vertical="center"/>
    </xf>
    <xf numFmtId="190" fontId="47" fillId="24" borderId="13" xfId="129" applyNumberFormat="1" applyFont="1" applyFill="1" applyBorder="1" applyAlignment="1">
      <alignment vertical="center"/>
    </xf>
    <xf numFmtId="187" fontId="47" fillId="24" borderId="13" xfId="133" applyFont="1" applyFill="1" applyBorder="1" applyAlignment="1">
      <alignment vertical="center"/>
    </xf>
    <xf numFmtId="0" fontId="47" fillId="28" borderId="10" xfId="129" applyFont="1" applyFill="1" applyBorder="1" applyAlignment="1">
      <alignment vertical="center"/>
    </xf>
    <xf numFmtId="0" fontId="47" fillId="28" borderId="17" xfId="129" applyFont="1" applyFill="1" applyBorder="1" applyAlignment="1">
      <alignment vertical="center"/>
    </xf>
    <xf numFmtId="0" fontId="47" fillId="28" borderId="35" xfId="129" applyFont="1" applyFill="1" applyBorder="1" applyAlignment="1">
      <alignment vertical="center"/>
    </xf>
    <xf numFmtId="0" fontId="47" fillId="28" borderId="36" xfId="129" applyFont="1" applyFill="1" applyBorder="1" applyAlignment="1">
      <alignment vertical="center"/>
    </xf>
    <xf numFmtId="187" fontId="47" fillId="28" borderId="10" xfId="133" applyFont="1" applyFill="1" applyBorder="1" applyAlignment="1">
      <alignment vertical="center"/>
    </xf>
    <xf numFmtId="0" fontId="43" fillId="0" borderId="0" xfId="115" applyFont="1" applyAlignment="1">
      <alignment horizontal="right" vertical="center"/>
    </xf>
    <xf numFmtId="187" fontId="43" fillId="0" borderId="0" xfId="133" applyFont="1" applyFill="1" applyAlignment="1">
      <alignment vertical="center"/>
    </xf>
    <xf numFmtId="187" fontId="43" fillId="0" borderId="0" xfId="133" applyFont="1" applyBorder="1" applyAlignment="1">
      <alignment vertical="center"/>
    </xf>
    <xf numFmtId="190" fontId="43" fillId="0" borderId="0" xfId="129" applyNumberFormat="1" applyFont="1" applyFill="1" applyAlignment="1">
      <alignment vertical="center"/>
    </xf>
    <xf numFmtId="0" fontId="43" fillId="0" borderId="0" xfId="129" applyFont="1" applyFill="1" applyAlignment="1">
      <alignment horizontal="center" vertical="center"/>
    </xf>
    <xf numFmtId="49" fontId="43" fillId="0" borderId="0" xfId="129" applyNumberFormat="1" applyFont="1" applyAlignment="1">
      <alignment horizontal="right" vertical="center"/>
    </xf>
    <xf numFmtId="0" fontId="43" fillId="0" borderId="0" xfId="129" applyFont="1" applyBorder="1" applyAlignment="1">
      <alignment horizontal="right" vertical="center"/>
    </xf>
    <xf numFmtId="49" fontId="43" fillId="0" borderId="0" xfId="129" applyNumberFormat="1" applyFont="1" applyBorder="1" applyAlignment="1">
      <alignment vertical="center"/>
    </xf>
    <xf numFmtId="190" fontId="43" fillId="0" borderId="0" xfId="133" applyNumberFormat="1" applyFont="1" applyBorder="1" applyAlignment="1">
      <alignment horizontal="right" vertical="center"/>
    </xf>
    <xf numFmtId="191" fontId="43" fillId="0" borderId="0" xfId="133" applyNumberFormat="1" applyFont="1" applyFill="1" applyBorder="1" applyAlignment="1">
      <alignment horizontal="center" vertical="center"/>
    </xf>
    <xf numFmtId="191" fontId="43" fillId="26" borderId="0" xfId="133" applyNumberFormat="1" applyFont="1" applyFill="1" applyBorder="1" applyAlignment="1">
      <alignment horizontal="right" vertical="center"/>
    </xf>
    <xf numFmtId="191" fontId="43" fillId="0" borderId="0" xfId="133" applyNumberFormat="1" applyFont="1" applyBorder="1" applyAlignment="1">
      <alignment vertical="center"/>
    </xf>
    <xf numFmtId="191" fontId="43" fillId="0" borderId="0" xfId="133" applyNumberFormat="1" applyFont="1" applyBorder="1" applyAlignment="1">
      <alignment horizontal="right" vertical="center"/>
    </xf>
    <xf numFmtId="0" fontId="43" fillId="0" borderId="21" xfId="115" applyFont="1" applyFill="1" applyBorder="1" applyAlignment="1">
      <alignment horizontal="center" vertical="center"/>
    </xf>
    <xf numFmtId="2" fontId="47" fillId="0" borderId="21" xfId="87" applyNumberFormat="1" applyFont="1" applyBorder="1" applyAlignment="1">
      <alignment horizontal="center" vertical="center"/>
    </xf>
    <xf numFmtId="0" fontId="43" fillId="0" borderId="33" xfId="90" applyFont="1" applyFill="1" applyBorder="1" applyAlignment="1">
      <alignment horizontal="center" vertical="top"/>
    </xf>
    <xf numFmtId="188" fontId="43" fillId="0" borderId="33" xfId="55" applyNumberFormat="1" applyFont="1" applyFill="1" applyBorder="1" applyAlignment="1">
      <alignment horizontal="center" vertical="top"/>
    </xf>
    <xf numFmtId="187" fontId="43" fillId="0" borderId="34" xfId="55" applyNumberFormat="1" applyFont="1" applyFill="1" applyBorder="1" applyAlignment="1">
      <alignment vertical="center"/>
    </xf>
    <xf numFmtId="0" fontId="43" fillId="0" borderId="21" xfId="90" applyFont="1" applyFill="1" applyBorder="1" applyAlignment="1">
      <alignment horizontal="center" vertical="center"/>
    </xf>
    <xf numFmtId="0" fontId="43" fillId="0" borderId="21" xfId="120" applyFont="1" applyFill="1" applyBorder="1" applyAlignment="1">
      <alignment horizontal="left" vertical="center"/>
    </xf>
    <xf numFmtId="0" fontId="43" fillId="0" borderId="33" xfId="90" applyFont="1" applyFill="1" applyBorder="1" applyAlignment="1">
      <alignment horizontal="center" vertical="center"/>
    </xf>
    <xf numFmtId="0" fontId="43" fillId="0" borderId="0" xfId="129" applyFont="1" applyAlignment="1">
      <alignment horizontal="center" vertical="center"/>
    </xf>
    <xf numFmtId="0" fontId="43" fillId="0" borderId="0" xfId="115" applyFont="1" applyBorder="1" applyAlignment="1">
      <alignment horizontal="center" vertical="center"/>
    </xf>
    <xf numFmtId="0" fontId="45" fillId="0" borderId="0" xfId="115" applyNumberFormat="1" applyFont="1" applyBorder="1" applyAlignment="1" applyProtection="1">
      <alignment horizontal="center" vertical="center"/>
      <protection locked="0"/>
    </xf>
    <xf numFmtId="0" fontId="45" fillId="0" borderId="0" xfId="115" applyNumberFormat="1" applyFont="1" applyBorder="1" applyAlignment="1" applyProtection="1">
      <alignment horizontal="left" vertical="center"/>
      <protection locked="0"/>
    </xf>
    <xf numFmtId="0" fontId="43" fillId="0" borderId="0" xfId="129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7" fillId="0" borderId="20" xfId="115" applyFont="1" applyFill="1" applyBorder="1" applyAlignment="1">
      <alignment horizontal="center" vertical="center"/>
    </xf>
    <xf numFmtId="187" fontId="47" fillId="0" borderId="20" xfId="115" applyNumberFormat="1" applyFont="1" applyFill="1" applyBorder="1" applyAlignment="1">
      <alignment horizontal="center" vertical="center"/>
    </xf>
    <xf numFmtId="0" fontId="47" fillId="0" borderId="20" xfId="115" applyFont="1" applyFill="1" applyBorder="1" applyAlignment="1">
      <alignment horizontal="left" vertical="center"/>
    </xf>
    <xf numFmtId="0" fontId="43" fillId="0" borderId="21" xfId="115" applyFont="1" applyFill="1" applyBorder="1" applyAlignment="1">
      <alignment horizontal="left" vertical="center"/>
    </xf>
    <xf numFmtId="187" fontId="43" fillId="0" borderId="21" xfId="55" applyFont="1" applyFill="1" applyBorder="1" applyAlignment="1">
      <alignment horizontal="center" vertical="center"/>
    </xf>
    <xf numFmtId="0" fontId="43" fillId="0" borderId="33" xfId="115" applyFont="1" applyFill="1" applyBorder="1" applyAlignment="1">
      <alignment horizontal="center" vertical="center"/>
    </xf>
    <xf numFmtId="0" fontId="43" fillId="0" borderId="33" xfId="115" applyFont="1" applyFill="1" applyBorder="1" applyAlignment="1">
      <alignment horizontal="left" vertical="center"/>
    </xf>
    <xf numFmtId="187" fontId="43" fillId="0" borderId="33" xfId="55" applyFont="1" applyFill="1" applyBorder="1" applyAlignment="1">
      <alignment horizontal="center" vertical="center"/>
    </xf>
    <xf numFmtId="0" fontId="47" fillId="0" borderId="37" xfId="115" applyFont="1" applyFill="1" applyBorder="1" applyAlignment="1">
      <alignment horizontal="center" vertical="center"/>
    </xf>
    <xf numFmtId="187" fontId="47" fillId="0" borderId="37" xfId="115" applyNumberFormat="1" applyFont="1" applyFill="1" applyBorder="1" applyAlignment="1">
      <alignment horizontal="center" vertical="center"/>
    </xf>
    <xf numFmtId="0" fontId="47" fillId="0" borderId="0" xfId="115" applyFont="1" applyFill="1" applyBorder="1" applyAlignment="1">
      <alignment horizontal="center" vertical="center"/>
    </xf>
    <xf numFmtId="187" fontId="47" fillId="0" borderId="0" xfId="115" applyNumberFormat="1" applyFont="1" applyFill="1" applyBorder="1" applyAlignment="1">
      <alignment horizontal="center" vertical="center"/>
    </xf>
    <xf numFmtId="0" fontId="43" fillId="0" borderId="18" xfId="90" applyFont="1" applyFill="1" applyBorder="1" applyAlignment="1">
      <alignment horizontal="center" vertical="center"/>
    </xf>
    <xf numFmtId="0" fontId="43" fillId="0" borderId="12" xfId="90" applyFont="1" applyFill="1" applyBorder="1" applyAlignment="1">
      <alignment vertical="center"/>
    </xf>
    <xf numFmtId="187" fontId="43" fillId="0" borderId="12" xfId="55" applyFont="1" applyFill="1" applyBorder="1" applyAlignment="1">
      <alignment vertical="center"/>
    </xf>
    <xf numFmtId="0" fontId="43" fillId="0" borderId="37" xfId="90" applyFont="1" applyFill="1" applyBorder="1" applyAlignment="1">
      <alignment horizontal="center" vertical="center"/>
    </xf>
    <xf numFmtId="0" fontId="43" fillId="0" borderId="37" xfId="90" applyFont="1" applyFill="1" applyBorder="1" applyAlignment="1">
      <alignment vertical="center"/>
    </xf>
    <xf numFmtId="187" fontId="43" fillId="0" borderId="37" xfId="55" applyNumberFormat="1" applyFont="1" applyFill="1" applyBorder="1" applyAlignment="1">
      <alignment vertical="center"/>
    </xf>
    <xf numFmtId="188" fontId="43" fillId="0" borderId="37" xfId="55" applyNumberFormat="1" applyFont="1" applyFill="1" applyBorder="1" applyAlignment="1">
      <alignment horizontal="center" vertical="center"/>
    </xf>
    <xf numFmtId="187" fontId="43" fillId="0" borderId="37" xfId="55" applyFont="1" applyFill="1" applyBorder="1" applyAlignment="1">
      <alignment vertical="center"/>
    </xf>
    <xf numFmtId="0" fontId="43" fillId="0" borderId="0" xfId="90" applyFont="1" applyFill="1" applyBorder="1" applyAlignment="1">
      <alignment horizontal="center" vertical="center"/>
    </xf>
    <xf numFmtId="187" fontId="43" fillId="0" borderId="0" xfId="55" applyFont="1" applyFill="1" applyBorder="1" applyAlignment="1">
      <alignment vertical="center"/>
    </xf>
    <xf numFmtId="0" fontId="43" fillId="0" borderId="0" xfId="0" applyFont="1" applyBorder="1" applyAlignment="1">
      <alignment vertical="center"/>
    </xf>
    <xf numFmtId="187" fontId="43" fillId="0" borderId="21" xfId="57" applyNumberFormat="1" applyFont="1" applyFill="1" applyBorder="1" applyAlignment="1">
      <alignment vertical="top"/>
    </xf>
    <xf numFmtId="0" fontId="47" fillId="0" borderId="30" xfId="87" applyFont="1" applyBorder="1" applyAlignment="1">
      <alignment horizontal="center" vertical="center"/>
    </xf>
    <xf numFmtId="0" fontId="47" fillId="0" borderId="30" xfId="126" applyFont="1" applyBorder="1" applyAlignment="1">
      <alignment horizontal="left" vertical="center"/>
    </xf>
    <xf numFmtId="187" fontId="43" fillId="0" borderId="30" xfId="57" applyFont="1" applyBorder="1" applyAlignment="1">
      <alignment horizontal="center" vertical="center"/>
    </xf>
    <xf numFmtId="187" fontId="43" fillId="0" borderId="30" xfId="57" applyFont="1" applyFill="1" applyBorder="1" applyAlignment="1">
      <alignment horizontal="center" vertical="center"/>
    </xf>
    <xf numFmtId="187" fontId="43" fillId="0" borderId="30" xfId="57" applyNumberFormat="1" applyFont="1" applyFill="1" applyBorder="1" applyAlignment="1">
      <alignment vertical="center"/>
    </xf>
    <xf numFmtId="0" fontId="47" fillId="0" borderId="29" xfId="115" applyFont="1" applyFill="1" applyBorder="1" applyAlignment="1">
      <alignment horizontal="left" vertical="center"/>
    </xf>
    <xf numFmtId="187" fontId="43" fillId="0" borderId="21" xfId="57" quotePrefix="1" applyFont="1" applyBorder="1" applyAlignment="1">
      <alignment horizontal="center" vertical="center"/>
    </xf>
    <xf numFmtId="0" fontId="43" fillId="0" borderId="22" xfId="87" applyFont="1" applyBorder="1" applyAlignment="1">
      <alignment horizontal="center" vertical="center"/>
    </xf>
    <xf numFmtId="0" fontId="43" fillId="0" borderId="22" xfId="126" applyFont="1" applyBorder="1" applyAlignment="1">
      <alignment horizontal="left" vertical="center"/>
    </xf>
    <xf numFmtId="187" fontId="43" fillId="0" borderId="22" xfId="57" quotePrefix="1" applyFont="1" applyBorder="1" applyAlignment="1">
      <alignment horizontal="center" vertical="center"/>
    </xf>
    <xf numFmtId="187" fontId="43" fillId="0" borderId="22" xfId="57" applyFont="1" applyFill="1" applyBorder="1" applyAlignment="1">
      <alignment horizontal="center" vertical="center"/>
    </xf>
    <xf numFmtId="43" fontId="53" fillId="0" borderId="0" xfId="87" applyNumberFormat="1" applyFont="1" applyFill="1" applyBorder="1" applyAlignment="1">
      <alignment vertical="center"/>
    </xf>
    <xf numFmtId="0" fontId="43" fillId="0" borderId="21" xfId="90" applyFont="1" applyFill="1" applyBorder="1" applyAlignment="1">
      <alignment horizontal="center" vertical="top"/>
    </xf>
    <xf numFmtId="188" fontId="43" fillId="0" borderId="21" xfId="55" applyNumberFormat="1" applyFont="1" applyFill="1" applyBorder="1" applyAlignment="1">
      <alignment horizontal="center" vertical="top"/>
    </xf>
    <xf numFmtId="4" fontId="59" fillId="0" borderId="21" xfId="0" applyNumberFormat="1" applyFont="1" applyBorder="1"/>
    <xf numFmtId="0" fontId="43" fillId="0" borderId="0" xfId="0" applyFont="1" applyFill="1" applyAlignment="1">
      <alignment vertical="top"/>
    </xf>
    <xf numFmtId="187" fontId="43" fillId="0" borderId="28" xfId="55" applyNumberFormat="1" applyFont="1" applyFill="1" applyBorder="1" applyAlignment="1">
      <alignment vertical="top"/>
    </xf>
    <xf numFmtId="187" fontId="43" fillId="0" borderId="33" xfId="57" applyFont="1" applyFill="1" applyBorder="1" applyAlignment="1">
      <alignment horizontal="center" vertical="center"/>
    </xf>
    <xf numFmtId="0" fontId="43" fillId="0" borderId="33" xfId="123" applyFont="1" applyBorder="1" applyAlignment="1">
      <alignment horizontal="left" vertical="center"/>
    </xf>
    <xf numFmtId="187" fontId="43" fillId="0" borderId="33" xfId="57" applyFont="1" applyBorder="1" applyAlignment="1">
      <alignment horizontal="center" vertical="center"/>
    </xf>
    <xf numFmtId="0" fontId="43" fillId="0" borderId="0" xfId="87" applyFont="1" applyAlignment="1">
      <alignment horizontal="center" vertical="center"/>
    </xf>
    <xf numFmtId="0" fontId="43" fillId="0" borderId="0" xfId="87" applyFont="1" applyBorder="1" applyAlignment="1">
      <alignment horizontal="center" vertical="center"/>
    </xf>
    <xf numFmtId="0" fontId="43" fillId="0" borderId="0" xfId="87" applyFont="1" applyBorder="1" applyAlignment="1">
      <alignment vertical="center"/>
    </xf>
    <xf numFmtId="4" fontId="59" fillId="0" borderId="22" xfId="0" applyNumberFormat="1" applyFont="1" applyBorder="1" applyAlignment="1">
      <alignment vertical="top"/>
    </xf>
    <xf numFmtId="0" fontId="43" fillId="0" borderId="21" xfId="115" applyFont="1" applyFill="1" applyBorder="1" applyAlignment="1">
      <alignment horizontal="center" vertical="top"/>
    </xf>
    <xf numFmtId="0" fontId="43" fillId="0" borderId="33" xfId="115" applyFont="1" applyFill="1" applyBorder="1" applyAlignment="1">
      <alignment horizontal="left" vertical="top" wrapText="1"/>
    </xf>
    <xf numFmtId="187" fontId="43" fillId="0" borderId="33" xfId="55" applyFont="1" applyFill="1" applyBorder="1" applyAlignment="1">
      <alignment horizontal="center" vertical="top"/>
    </xf>
    <xf numFmtId="187" fontId="43" fillId="0" borderId="21" xfId="55" applyFont="1" applyFill="1" applyBorder="1" applyAlignment="1">
      <alignment horizontal="center" vertical="top"/>
    </xf>
    <xf numFmtId="49" fontId="43" fillId="0" borderId="0" xfId="115" applyNumberFormat="1" applyFont="1" applyFill="1" applyBorder="1" applyAlignment="1">
      <alignment horizontal="right" vertical="center"/>
    </xf>
    <xf numFmtId="0" fontId="60" fillId="0" borderId="21" xfId="126" applyFont="1" applyBorder="1" applyAlignment="1">
      <alignment horizontal="left" vertical="center"/>
    </xf>
    <xf numFmtId="0" fontId="61" fillId="0" borderId="21" xfId="126" applyFont="1" applyBorder="1" applyAlignment="1">
      <alignment horizontal="left" vertical="center"/>
    </xf>
    <xf numFmtId="0" fontId="62" fillId="0" borderId="21" xfId="126" applyFont="1" applyBorder="1" applyAlignment="1">
      <alignment horizontal="left" vertical="center"/>
    </xf>
    <xf numFmtId="43" fontId="43" fillId="0" borderId="0" xfId="129" applyNumberFormat="1" applyFont="1" applyAlignment="1">
      <alignment vertical="center"/>
    </xf>
    <xf numFmtId="0" fontId="44" fillId="24" borderId="14" xfId="129" applyFont="1" applyFill="1" applyBorder="1" applyAlignment="1">
      <alignment horizontal="center" vertical="center" shrinkToFit="1"/>
    </xf>
    <xf numFmtId="0" fontId="44" fillId="24" borderId="15" xfId="129" applyFont="1" applyFill="1" applyBorder="1" applyAlignment="1">
      <alignment horizontal="center" vertical="center" shrinkToFit="1"/>
    </xf>
    <xf numFmtId="0" fontId="44" fillId="24" borderId="16" xfId="129" applyFont="1" applyFill="1" applyBorder="1" applyAlignment="1">
      <alignment horizontal="center" vertical="center" shrinkToFit="1"/>
    </xf>
    <xf numFmtId="187" fontId="44" fillId="24" borderId="14" xfId="125" applyFont="1" applyFill="1" applyBorder="1" applyAlignment="1">
      <alignment horizontal="center" vertical="center"/>
    </xf>
    <xf numFmtId="187" fontId="44" fillId="24" borderId="16" xfId="125" applyFont="1" applyFill="1" applyBorder="1" applyAlignment="1">
      <alignment horizontal="center" vertical="center"/>
    </xf>
    <xf numFmtId="0" fontId="54" fillId="0" borderId="23" xfId="129" applyFont="1" applyBorder="1" applyAlignment="1">
      <alignment horizontal="left" vertical="center"/>
    </xf>
    <xf numFmtId="0" fontId="54" fillId="0" borderId="24" xfId="129" applyFont="1" applyBorder="1" applyAlignment="1">
      <alignment horizontal="left" vertical="center"/>
    </xf>
    <xf numFmtId="0" fontId="54" fillId="0" borderId="38" xfId="129" applyFont="1" applyBorder="1" applyAlignment="1">
      <alignment horizontal="left" vertical="center"/>
    </xf>
    <xf numFmtId="187" fontId="43" fillId="0" borderId="23" xfId="125" applyFont="1" applyBorder="1" applyAlignment="1">
      <alignment horizontal="center" vertical="center"/>
    </xf>
    <xf numFmtId="187" fontId="43" fillId="0" borderId="38" xfId="125" applyFont="1" applyBorder="1" applyAlignment="1">
      <alignment horizontal="center" vertical="center"/>
    </xf>
    <xf numFmtId="0" fontId="43" fillId="0" borderId="25" xfId="129" applyFont="1" applyBorder="1" applyAlignment="1">
      <alignment horizontal="left" vertical="top" wrapText="1"/>
    </xf>
    <xf numFmtId="0" fontId="43" fillId="0" borderId="26" xfId="129" applyFont="1" applyBorder="1" applyAlignment="1">
      <alignment horizontal="left" vertical="top" wrapText="1"/>
    </xf>
    <xf numFmtId="0" fontId="43" fillId="0" borderId="39" xfId="129" applyFont="1" applyBorder="1" applyAlignment="1">
      <alignment horizontal="left" vertical="top" wrapText="1"/>
    </xf>
    <xf numFmtId="187" fontId="43" fillId="0" borderId="25" xfId="125" applyFont="1" applyBorder="1" applyAlignment="1">
      <alignment horizontal="center" vertical="top"/>
    </xf>
    <xf numFmtId="187" fontId="43" fillId="0" borderId="39" xfId="125" applyFont="1" applyBorder="1" applyAlignment="1">
      <alignment horizontal="center" vertical="top"/>
    </xf>
    <xf numFmtId="0" fontId="43" fillId="0" borderId="25" xfId="129" applyFont="1" applyBorder="1" applyAlignment="1">
      <alignment horizontal="center" vertical="center"/>
    </xf>
    <xf numFmtId="0" fontId="43" fillId="0" borderId="26" xfId="129" applyFont="1" applyBorder="1" applyAlignment="1">
      <alignment horizontal="center" vertical="center"/>
    </xf>
    <xf numFmtId="0" fontId="43" fillId="0" borderId="39" xfId="129" applyFont="1" applyBorder="1" applyAlignment="1">
      <alignment horizontal="center" vertical="center"/>
    </xf>
    <xf numFmtId="187" fontId="43" fillId="0" borderId="25" xfId="125" applyFont="1" applyBorder="1" applyAlignment="1">
      <alignment horizontal="center" vertical="center"/>
    </xf>
    <xf numFmtId="187" fontId="43" fillId="0" borderId="39" xfId="125" applyFont="1" applyBorder="1" applyAlignment="1">
      <alignment horizontal="center" vertical="center"/>
    </xf>
    <xf numFmtId="0" fontId="43" fillId="0" borderId="27" xfId="129" applyFont="1" applyBorder="1" applyAlignment="1">
      <alignment horizontal="center" vertical="center"/>
    </xf>
    <xf numFmtId="0" fontId="43" fillId="0" borderId="28" xfId="129" applyFont="1" applyBorder="1" applyAlignment="1">
      <alignment horizontal="center" vertical="center"/>
    </xf>
    <xf numFmtId="0" fontId="43" fillId="0" borderId="40" xfId="129" applyFont="1" applyBorder="1" applyAlignment="1">
      <alignment horizontal="center" vertical="center"/>
    </xf>
    <xf numFmtId="187" fontId="43" fillId="0" borderId="27" xfId="125" applyFont="1" applyBorder="1" applyAlignment="1">
      <alignment horizontal="center" vertical="center"/>
    </xf>
    <xf numFmtId="187" fontId="43" fillId="0" borderId="40" xfId="125" applyFont="1" applyBorder="1" applyAlignment="1">
      <alignment horizontal="center" vertical="center"/>
    </xf>
    <xf numFmtId="0" fontId="47" fillId="24" borderId="14" xfId="129" applyFont="1" applyFill="1" applyBorder="1" applyAlignment="1">
      <alignment horizontal="left" vertical="center"/>
    </xf>
    <xf numFmtId="0" fontId="47" fillId="24" borderId="15" xfId="129" applyFont="1" applyFill="1" applyBorder="1" applyAlignment="1">
      <alignment horizontal="left" vertical="center"/>
    </xf>
    <xf numFmtId="0" fontId="47" fillId="24" borderId="16" xfId="129" applyFont="1" applyFill="1" applyBorder="1" applyAlignment="1">
      <alignment horizontal="left" vertical="center"/>
    </xf>
    <xf numFmtId="187" fontId="56" fillId="24" borderId="14" xfId="125" applyFont="1" applyFill="1" applyBorder="1" applyAlignment="1">
      <alignment horizontal="center" vertical="center"/>
    </xf>
    <xf numFmtId="187" fontId="56" fillId="24" borderId="16" xfId="125" applyFont="1" applyFill="1" applyBorder="1" applyAlignment="1">
      <alignment horizontal="center" vertical="center"/>
    </xf>
    <xf numFmtId="0" fontId="43" fillId="0" borderId="0" xfId="129" applyFont="1" applyAlignment="1">
      <alignment horizontal="center" vertical="center"/>
    </xf>
    <xf numFmtId="0" fontId="47" fillId="24" borderId="14" xfId="129" applyFont="1" applyFill="1" applyBorder="1" applyAlignment="1">
      <alignment horizontal="center" vertical="center"/>
    </xf>
    <xf numFmtId="0" fontId="47" fillId="24" borderId="15" xfId="129" applyFont="1" applyFill="1" applyBorder="1" applyAlignment="1">
      <alignment horizontal="center" vertical="center"/>
    </xf>
    <xf numFmtId="0" fontId="47" fillId="24" borderId="16" xfId="129" applyFont="1" applyFill="1" applyBorder="1" applyAlignment="1">
      <alignment horizontal="center" vertical="center"/>
    </xf>
    <xf numFmtId="0" fontId="43" fillId="0" borderId="0" xfId="129" applyFont="1" applyBorder="1" applyAlignment="1">
      <alignment horizontal="left" vertical="center"/>
    </xf>
    <xf numFmtId="0" fontId="43" fillId="0" borderId="0" xfId="115" applyFont="1" applyBorder="1" applyAlignment="1">
      <alignment horizontal="right" vertical="center"/>
    </xf>
    <xf numFmtId="0" fontId="43" fillId="0" borderId="0" xfId="115" applyFont="1" applyBorder="1" applyAlignment="1">
      <alignment horizontal="center" vertical="center"/>
    </xf>
    <xf numFmtId="0" fontId="43" fillId="0" borderId="0" xfId="129" applyFont="1" applyAlignment="1">
      <alignment horizontal="left" vertical="center"/>
    </xf>
    <xf numFmtId="0" fontId="44" fillId="24" borderId="11" xfId="115" applyNumberFormat="1" applyFont="1" applyFill="1" applyBorder="1" applyAlignment="1" applyProtection="1">
      <alignment horizontal="center"/>
      <protection locked="0"/>
    </xf>
    <xf numFmtId="0" fontId="44" fillId="24" borderId="10" xfId="115" applyFont="1" applyFill="1" applyBorder="1" applyAlignment="1">
      <alignment horizontal="center"/>
    </xf>
    <xf numFmtId="0" fontId="47" fillId="24" borderId="17" xfId="115" applyNumberFormat="1" applyFont="1" applyFill="1" applyBorder="1" applyAlignment="1" applyProtection="1">
      <alignment horizontal="center"/>
      <protection locked="0"/>
    </xf>
    <xf numFmtId="0" fontId="47" fillId="24" borderId="36" xfId="115" applyNumberFormat="1" applyFont="1" applyFill="1" applyBorder="1" applyAlignment="1" applyProtection="1">
      <alignment horizontal="center"/>
      <protection locked="0"/>
    </xf>
    <xf numFmtId="0" fontId="47" fillId="0" borderId="0" xfId="115" applyNumberFormat="1" applyFont="1" applyAlignment="1" applyProtection="1">
      <alignment horizontal="center"/>
      <protection locked="0"/>
    </xf>
    <xf numFmtId="0" fontId="44" fillId="24" borderId="19" xfId="115" applyNumberFormat="1" applyFont="1" applyFill="1" applyBorder="1" applyAlignment="1" applyProtection="1">
      <alignment horizontal="center"/>
      <protection locked="0"/>
    </xf>
    <xf numFmtId="0" fontId="44" fillId="24" borderId="37" xfId="115" applyNumberFormat="1" applyFont="1" applyFill="1" applyBorder="1" applyAlignment="1" applyProtection="1">
      <alignment horizontal="center"/>
      <protection locked="0"/>
    </xf>
    <xf numFmtId="0" fontId="44" fillId="24" borderId="41" xfId="115" applyNumberFormat="1" applyFont="1" applyFill="1" applyBorder="1" applyAlignment="1" applyProtection="1">
      <alignment horizontal="center"/>
      <protection locked="0"/>
    </xf>
    <xf numFmtId="0" fontId="44" fillId="24" borderId="17" xfId="115" applyFont="1" applyFill="1" applyBorder="1" applyAlignment="1">
      <alignment horizontal="center"/>
    </xf>
    <xf numFmtId="0" fontId="44" fillId="24" borderId="35" xfId="115" applyFont="1" applyFill="1" applyBorder="1" applyAlignment="1">
      <alignment horizontal="center"/>
    </xf>
    <xf numFmtId="0" fontId="44" fillId="24" borderId="36" xfId="115" applyFont="1" applyFill="1" applyBorder="1" applyAlignment="1">
      <alignment horizontal="center"/>
    </xf>
    <xf numFmtId="0" fontId="47" fillId="24" borderId="19" xfId="115" applyNumberFormat="1" applyFont="1" applyFill="1" applyBorder="1" applyAlignment="1" applyProtection="1">
      <alignment horizontal="center"/>
      <protection locked="0"/>
    </xf>
    <xf numFmtId="0" fontId="47" fillId="24" borderId="41" xfId="115" applyNumberFormat="1" applyFont="1" applyFill="1" applyBorder="1" applyAlignment="1" applyProtection="1">
      <alignment horizontal="center"/>
      <protection locked="0"/>
    </xf>
    <xf numFmtId="0" fontId="47" fillId="24" borderId="11" xfId="115" applyNumberFormat="1" applyFont="1" applyFill="1" applyBorder="1" applyAlignment="1" applyProtection="1">
      <alignment horizontal="center"/>
      <protection locked="0"/>
    </xf>
    <xf numFmtId="0" fontId="47" fillId="0" borderId="10" xfId="129" applyFont="1" applyBorder="1" applyAlignment="1">
      <alignment horizontal="center"/>
    </xf>
    <xf numFmtId="187" fontId="43" fillId="0" borderId="21" xfId="129" applyNumberFormat="1" applyFont="1" applyBorder="1" applyAlignment="1">
      <alignment horizontal="center"/>
    </xf>
    <xf numFmtId="0" fontId="43" fillId="0" borderId="21" xfId="129" applyFont="1" applyBorder="1" applyAlignment="1">
      <alignment horizontal="center"/>
    </xf>
    <xf numFmtId="0" fontId="43" fillId="0" borderId="20" xfId="129" applyFont="1" applyBorder="1" applyAlignment="1">
      <alignment horizontal="left" vertical="top" wrapText="1"/>
    </xf>
    <xf numFmtId="187" fontId="43" fillId="0" borderId="20" xfId="125" applyFont="1" applyBorder="1" applyAlignment="1">
      <alignment horizontal="center" vertical="top"/>
    </xf>
    <xf numFmtId="0" fontId="43" fillId="0" borderId="25" xfId="129" applyFont="1" applyBorder="1" applyAlignment="1">
      <alignment horizontal="left"/>
    </xf>
    <xf numFmtId="0" fontId="43" fillId="0" borderId="26" xfId="129" applyFont="1" applyBorder="1" applyAlignment="1">
      <alignment horizontal="left"/>
    </xf>
    <xf numFmtId="0" fontId="43" fillId="0" borderId="39" xfId="129" applyFont="1" applyBorder="1" applyAlignment="1">
      <alignment horizontal="left"/>
    </xf>
    <xf numFmtId="187" fontId="43" fillId="0" borderId="21" xfId="125" applyFont="1" applyBorder="1" applyAlignment="1">
      <alignment horizontal="center"/>
    </xf>
    <xf numFmtId="187" fontId="43" fillId="0" borderId="25" xfId="125" applyFont="1" applyBorder="1" applyAlignment="1">
      <alignment horizontal="center"/>
    </xf>
    <xf numFmtId="187" fontId="43" fillId="0" borderId="39" xfId="125" applyFont="1" applyBorder="1" applyAlignment="1">
      <alignment horizontal="center"/>
    </xf>
    <xf numFmtId="0" fontId="54" fillId="0" borderId="21" xfId="129" applyFont="1" applyBorder="1" applyAlignment="1">
      <alignment horizontal="center"/>
    </xf>
    <xf numFmtId="0" fontId="47" fillId="24" borderId="11" xfId="129" applyFont="1" applyFill="1" applyBorder="1" applyAlignment="1">
      <alignment horizontal="center" wrapText="1"/>
    </xf>
    <xf numFmtId="0" fontId="47" fillId="24" borderId="10" xfId="129" applyFont="1" applyFill="1" applyBorder="1" applyAlignment="1">
      <alignment horizontal="center" wrapText="1"/>
    </xf>
    <xf numFmtId="187" fontId="47" fillId="24" borderId="13" xfId="125" applyFont="1" applyFill="1" applyBorder="1" applyAlignment="1">
      <alignment horizontal="center"/>
    </xf>
    <xf numFmtId="0" fontId="47" fillId="24" borderId="15" xfId="129" applyFont="1" applyFill="1" applyBorder="1" applyAlignment="1">
      <alignment horizontal="left"/>
    </xf>
    <xf numFmtId="187" fontId="43" fillId="0" borderId="22" xfId="129" applyNumberFormat="1" applyFont="1" applyBorder="1" applyAlignment="1">
      <alignment horizontal="center"/>
    </xf>
    <xf numFmtId="0" fontId="43" fillId="0" borderId="22" xfId="129" applyFont="1" applyBorder="1" applyAlignment="1">
      <alignment horizontal="center"/>
    </xf>
    <xf numFmtId="0" fontId="43" fillId="0" borderId="0" xfId="115" applyFont="1" applyBorder="1" applyAlignment="1">
      <alignment horizontal="center"/>
    </xf>
    <xf numFmtId="0" fontId="43" fillId="0" borderId="0" xfId="129" applyFont="1" applyBorder="1" applyAlignment="1">
      <alignment horizontal="left"/>
    </xf>
    <xf numFmtId="0" fontId="43" fillId="0" borderId="0" xfId="129" applyFont="1" applyAlignment="1">
      <alignment horizontal="left"/>
    </xf>
    <xf numFmtId="0" fontId="43" fillId="0" borderId="0" xfId="129" applyFont="1" applyAlignment="1">
      <alignment horizontal="center"/>
    </xf>
    <xf numFmtId="0" fontId="43" fillId="0" borderId="0" xfId="129" applyFont="1" applyBorder="1" applyAlignment="1">
      <alignment horizontal="center"/>
    </xf>
    <xf numFmtId="0" fontId="44" fillId="27" borderId="11" xfId="115" applyNumberFormat="1" applyFont="1" applyFill="1" applyBorder="1" applyAlignment="1" applyProtection="1">
      <alignment horizontal="center" vertical="center"/>
      <protection locked="0"/>
    </xf>
    <xf numFmtId="0" fontId="44" fillId="24" borderId="10" xfId="115" applyFont="1" applyFill="1" applyBorder="1" applyAlignment="1">
      <alignment horizontal="center" vertical="center"/>
    </xf>
    <xf numFmtId="0" fontId="47" fillId="27" borderId="17" xfId="115" applyNumberFormat="1" applyFont="1" applyFill="1" applyBorder="1" applyAlignment="1" applyProtection="1">
      <alignment horizontal="center" vertical="center"/>
      <protection locked="0"/>
    </xf>
    <xf numFmtId="0" fontId="47" fillId="24" borderId="36" xfId="115" applyNumberFormat="1" applyFont="1" applyFill="1" applyBorder="1" applyAlignment="1" applyProtection="1">
      <alignment horizontal="center" vertical="center"/>
      <protection locked="0"/>
    </xf>
    <xf numFmtId="0" fontId="47" fillId="0" borderId="0" xfId="115" applyNumberFormat="1" applyFont="1" applyAlignment="1" applyProtection="1">
      <alignment horizontal="center" vertical="center"/>
      <protection locked="0"/>
    </xf>
    <xf numFmtId="0" fontId="44" fillId="24" borderId="19" xfId="115" applyNumberFormat="1" applyFont="1" applyFill="1" applyBorder="1" applyAlignment="1" applyProtection="1">
      <alignment horizontal="center" vertical="center"/>
      <protection locked="0"/>
    </xf>
    <xf numFmtId="0" fontId="44" fillId="24" borderId="41" xfId="115" applyNumberFormat="1" applyFont="1" applyFill="1" applyBorder="1" applyAlignment="1" applyProtection="1">
      <alignment horizontal="center" vertical="center"/>
      <protection locked="0"/>
    </xf>
    <xf numFmtId="0" fontId="44" fillId="24" borderId="17" xfId="115" applyFont="1" applyFill="1" applyBorder="1" applyAlignment="1">
      <alignment horizontal="center" vertical="center"/>
    </xf>
    <xf numFmtId="0" fontId="44" fillId="24" borderId="36" xfId="115" applyFont="1" applyFill="1" applyBorder="1" applyAlignment="1">
      <alignment horizontal="center" vertical="center"/>
    </xf>
    <xf numFmtId="0" fontId="47" fillId="27" borderId="19" xfId="115" applyNumberFormat="1" applyFont="1" applyFill="1" applyBorder="1" applyAlignment="1" applyProtection="1">
      <alignment horizontal="center" vertical="center"/>
      <protection locked="0"/>
    </xf>
    <xf numFmtId="0" fontId="47" fillId="24" borderId="41" xfId="115" applyNumberFormat="1" applyFont="1" applyFill="1" applyBorder="1" applyAlignment="1" applyProtection="1">
      <alignment horizontal="center" vertical="center"/>
      <protection locked="0"/>
    </xf>
    <xf numFmtId="0" fontId="47" fillId="24" borderId="11" xfId="115" applyNumberFormat="1" applyFont="1" applyFill="1" applyBorder="1" applyAlignment="1" applyProtection="1">
      <alignment horizontal="center" vertical="center"/>
      <protection locked="0"/>
    </xf>
    <xf numFmtId="43" fontId="45" fillId="0" borderId="20" xfId="111" applyNumberFormat="1" applyFont="1" applyBorder="1" applyAlignment="1" applyProtection="1">
      <alignment horizontal="center" vertical="center"/>
      <protection locked="0"/>
    </xf>
    <xf numFmtId="187" fontId="45" fillId="0" borderId="21" xfId="125" applyFont="1" applyBorder="1" applyAlignment="1" applyProtection="1">
      <alignment horizontal="center" vertical="center"/>
      <protection locked="0"/>
    </xf>
    <xf numFmtId="43" fontId="45" fillId="0" borderId="21" xfId="111" applyNumberFormat="1" applyFont="1" applyBorder="1" applyAlignment="1" applyProtection="1">
      <alignment horizontal="center" vertical="center"/>
      <protection locked="0"/>
    </xf>
    <xf numFmtId="0" fontId="54" fillId="0" borderId="21" xfId="115" applyNumberFormat="1" applyFont="1" applyBorder="1" applyAlignment="1" applyProtection="1">
      <alignment horizontal="center" vertical="center"/>
      <protection locked="0"/>
    </xf>
    <xf numFmtId="0" fontId="45" fillId="0" borderId="21" xfId="115" applyNumberFormat="1" applyFont="1" applyBorder="1" applyAlignment="1" applyProtection="1">
      <alignment horizontal="center" vertical="center"/>
      <protection locked="0"/>
    </xf>
    <xf numFmtId="43" fontId="45" fillId="0" borderId="21" xfId="115" applyNumberFormat="1" applyFont="1" applyBorder="1" applyAlignment="1" applyProtection="1">
      <alignment horizontal="center" vertical="center"/>
      <protection locked="0"/>
    </xf>
    <xf numFmtId="0" fontId="45" fillId="0" borderId="0" xfId="115" applyNumberFormat="1" applyFont="1" applyBorder="1" applyAlignment="1" applyProtection="1">
      <alignment horizontal="center" vertical="center"/>
      <protection locked="0"/>
    </xf>
    <xf numFmtId="0" fontId="45" fillId="0" borderId="21" xfId="115" applyNumberFormat="1" applyFont="1" applyBorder="1" applyAlignment="1" applyProtection="1">
      <alignment horizontal="left" vertical="center"/>
      <protection locked="0"/>
    </xf>
    <xf numFmtId="0" fontId="45" fillId="0" borderId="22" xfId="115" applyNumberFormat="1" applyFont="1" applyBorder="1" applyAlignment="1" applyProtection="1">
      <alignment horizontal="center" vertical="center"/>
      <protection locked="0"/>
    </xf>
    <xf numFmtId="43" fontId="45" fillId="0" borderId="22" xfId="115" applyNumberFormat="1" applyFont="1" applyBorder="1" applyAlignment="1" applyProtection="1">
      <alignment horizontal="center" vertical="center"/>
      <protection locked="0"/>
    </xf>
    <xf numFmtId="0" fontId="44" fillId="27" borderId="10" xfId="115" applyNumberFormat="1" applyFont="1" applyFill="1" applyBorder="1" applyAlignment="1" applyProtection="1">
      <alignment horizontal="center" vertical="center"/>
      <protection locked="0"/>
    </xf>
    <xf numFmtId="43" fontId="44" fillId="24" borderId="10" xfId="111" applyNumberFormat="1" applyFont="1" applyFill="1" applyBorder="1" applyAlignment="1" applyProtection="1">
      <alignment horizontal="center" vertical="center"/>
      <protection locked="0"/>
    </xf>
    <xf numFmtId="0" fontId="45" fillId="0" borderId="0" xfId="115" applyNumberFormat="1" applyFont="1" applyBorder="1" applyAlignment="1" applyProtection="1">
      <alignment horizontal="left" vertical="center"/>
      <protection locked="0"/>
    </xf>
    <xf numFmtId="0" fontId="43" fillId="0" borderId="0" xfId="129" applyFont="1" applyBorder="1" applyAlignment="1">
      <alignment horizontal="center" vertical="center"/>
    </xf>
    <xf numFmtId="0" fontId="47" fillId="24" borderId="14" xfId="130" applyFont="1" applyFill="1" applyBorder="1" applyAlignment="1">
      <alignment horizontal="center" vertical="center"/>
    </xf>
    <xf numFmtId="0" fontId="47" fillId="24" borderId="18" xfId="130" applyFont="1" applyFill="1" applyBorder="1" applyAlignment="1">
      <alignment horizontal="center" vertical="center"/>
    </xf>
    <xf numFmtId="0" fontId="47" fillId="24" borderId="19" xfId="130" applyFont="1" applyFill="1" applyBorder="1" applyAlignment="1">
      <alignment horizontal="center" vertical="center"/>
    </xf>
    <xf numFmtId="0" fontId="47" fillId="24" borderId="17" xfId="130" applyFont="1" applyFill="1" applyBorder="1" applyAlignment="1">
      <alignment horizontal="center" vertical="center"/>
    </xf>
    <xf numFmtId="190" fontId="47" fillId="24" borderId="11" xfId="115" applyNumberFormat="1" applyFont="1" applyFill="1" applyBorder="1" applyAlignment="1">
      <alignment horizontal="center" vertical="center"/>
    </xf>
    <xf numFmtId="190" fontId="47" fillId="24" borderId="12" xfId="115" applyNumberFormat="1" applyFont="1" applyFill="1" applyBorder="1" applyAlignment="1">
      <alignment horizontal="center" vertical="center"/>
    </xf>
    <xf numFmtId="190" fontId="47" fillId="24" borderId="10" xfId="115" applyNumberFormat="1" applyFont="1" applyFill="1" applyBorder="1" applyAlignment="1">
      <alignment horizontal="center" vertical="center"/>
    </xf>
    <xf numFmtId="0" fontId="47" fillId="27" borderId="11" xfId="115" applyFont="1" applyFill="1" applyBorder="1" applyAlignment="1">
      <alignment horizontal="center" vertical="center"/>
    </xf>
    <xf numFmtId="0" fontId="47" fillId="24" borderId="12" xfId="115" applyFont="1" applyFill="1" applyBorder="1" applyAlignment="1">
      <alignment horizontal="center" vertical="center"/>
    </xf>
    <xf numFmtId="0" fontId="47" fillId="27" borderId="10" xfId="115" applyFont="1" applyFill="1" applyBorder="1" applyAlignment="1">
      <alignment horizontal="center" vertical="center"/>
    </xf>
    <xf numFmtId="43" fontId="47" fillId="24" borderId="14" xfId="113" applyNumberFormat="1" applyFont="1" applyFill="1" applyBorder="1" applyAlignment="1">
      <alignment horizontal="center" vertical="center"/>
    </xf>
    <xf numFmtId="43" fontId="47" fillId="24" borderId="16" xfId="113" applyNumberFormat="1" applyFont="1" applyFill="1" applyBorder="1" applyAlignment="1">
      <alignment horizontal="center" vertical="center"/>
    </xf>
    <xf numFmtId="187" fontId="47" fillId="24" borderId="14" xfId="133" applyFont="1" applyFill="1" applyBorder="1" applyAlignment="1">
      <alignment horizontal="center" vertical="center"/>
    </xf>
    <xf numFmtId="187" fontId="47" fillId="24" borderId="16" xfId="133" applyFont="1" applyFill="1" applyBorder="1" applyAlignment="1">
      <alignment horizontal="center" vertical="center"/>
    </xf>
    <xf numFmtId="187" fontId="47" fillId="24" borderId="11" xfId="133" applyFont="1" applyFill="1" applyBorder="1" applyAlignment="1">
      <alignment horizontal="center" vertical="center"/>
    </xf>
    <xf numFmtId="187" fontId="47" fillId="0" borderId="12" xfId="133" applyFont="1" applyBorder="1" applyAlignment="1">
      <alignment vertical="center"/>
    </xf>
    <xf numFmtId="0" fontId="47" fillId="24" borderId="14" xfId="115" applyFont="1" applyFill="1" applyBorder="1" applyAlignment="1">
      <alignment horizontal="center" vertical="center"/>
    </xf>
    <xf numFmtId="0" fontId="47" fillId="24" borderId="15" xfId="115" applyFont="1" applyFill="1" applyBorder="1" applyAlignment="1">
      <alignment horizontal="center" vertical="center"/>
    </xf>
    <xf numFmtId="0" fontId="47" fillId="24" borderId="16" xfId="115" applyFont="1" applyFill="1" applyBorder="1" applyAlignment="1">
      <alignment horizontal="center" vertical="center"/>
    </xf>
    <xf numFmtId="187" fontId="47" fillId="24" borderId="11" xfId="125" applyFont="1" applyFill="1" applyBorder="1" applyAlignment="1">
      <alignment horizontal="center" vertical="center"/>
    </xf>
    <xf numFmtId="187" fontId="47" fillId="0" borderId="10" xfId="125" applyFont="1" applyBorder="1" applyAlignment="1">
      <alignment horizontal="center" vertical="center"/>
    </xf>
    <xf numFmtId="0" fontId="47" fillId="25" borderId="14" xfId="115" applyFont="1" applyFill="1" applyBorder="1" applyAlignment="1">
      <alignment horizontal="center" vertical="center"/>
    </xf>
    <xf numFmtId="0" fontId="47" fillId="25" borderId="15" xfId="115" applyFont="1" applyFill="1" applyBorder="1" applyAlignment="1">
      <alignment horizontal="center" vertical="center"/>
    </xf>
    <xf numFmtId="0" fontId="47" fillId="25" borderId="16" xfId="115" applyFont="1" applyFill="1" applyBorder="1" applyAlignment="1">
      <alignment horizontal="center" vertical="center"/>
    </xf>
    <xf numFmtId="187" fontId="47" fillId="24" borderId="14" xfId="125" applyFont="1" applyFill="1" applyBorder="1" applyAlignment="1">
      <alignment horizontal="center" vertical="center"/>
    </xf>
    <xf numFmtId="187" fontId="47" fillId="24" borderId="16" xfId="125" applyFont="1" applyFill="1" applyBorder="1" applyAlignment="1">
      <alignment horizontal="center" vertical="center"/>
    </xf>
    <xf numFmtId="0" fontId="47" fillId="24" borderId="11" xfId="90" applyFont="1" applyFill="1" applyBorder="1" applyAlignment="1">
      <alignment horizontal="center" vertical="center"/>
    </xf>
    <xf numFmtId="0" fontId="47" fillId="0" borderId="10" xfId="87" applyFont="1" applyBorder="1" applyAlignment="1">
      <alignment horizontal="center" vertical="center"/>
    </xf>
    <xf numFmtId="0" fontId="47" fillId="24" borderId="19" xfId="90" applyFont="1" applyFill="1" applyBorder="1" applyAlignment="1">
      <alignment horizontal="center" vertical="center"/>
    </xf>
    <xf numFmtId="0" fontId="47" fillId="24" borderId="17" xfId="90" applyFont="1" applyFill="1" applyBorder="1" applyAlignment="1">
      <alignment horizontal="center" vertical="center"/>
    </xf>
    <xf numFmtId="187" fontId="47" fillId="24" borderId="11" xfId="57" applyFont="1" applyFill="1" applyBorder="1" applyAlignment="1">
      <alignment horizontal="center" vertical="center"/>
    </xf>
    <xf numFmtId="187" fontId="47" fillId="24" borderId="10" xfId="57" applyFont="1" applyFill="1" applyBorder="1" applyAlignment="1">
      <alignment horizontal="center" vertical="center"/>
    </xf>
    <xf numFmtId="187" fontId="47" fillId="24" borderId="14" xfId="60" applyFont="1" applyFill="1" applyBorder="1" applyAlignment="1">
      <alignment horizontal="center" vertical="center"/>
    </xf>
    <xf numFmtId="187" fontId="47" fillId="24" borderId="16" xfId="60" applyFont="1" applyFill="1" applyBorder="1" applyAlignment="1">
      <alignment horizontal="center" vertical="center"/>
    </xf>
    <xf numFmtId="187" fontId="47" fillId="24" borderId="11" xfId="60" applyFont="1" applyFill="1" applyBorder="1" applyAlignment="1">
      <alignment horizontal="center" vertical="center"/>
    </xf>
    <xf numFmtId="187" fontId="47" fillId="0" borderId="10" xfId="60" applyFont="1" applyBorder="1" applyAlignment="1">
      <alignment horizontal="center" vertical="center"/>
    </xf>
    <xf numFmtId="0" fontId="47" fillId="24" borderId="11" xfId="89" applyFont="1" applyFill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24" borderId="19" xfId="89" applyFont="1" applyFill="1" applyBorder="1" applyAlignment="1">
      <alignment horizontal="center" vertical="center"/>
    </xf>
    <xf numFmtId="0" fontId="47" fillId="24" borderId="17" xfId="89" applyFont="1" applyFill="1" applyBorder="1" applyAlignment="1">
      <alignment horizontal="center" vertical="center"/>
    </xf>
    <xf numFmtId="187" fontId="47" fillId="24" borderId="11" xfId="55" applyFont="1" applyFill="1" applyBorder="1" applyAlignment="1">
      <alignment horizontal="center" vertical="center"/>
    </xf>
    <xf numFmtId="187" fontId="47" fillId="24" borderId="10" xfId="55" applyFont="1" applyFill="1" applyBorder="1" applyAlignment="1">
      <alignment horizontal="center" vertical="center"/>
    </xf>
    <xf numFmtId="0" fontId="47" fillId="24" borderId="13" xfId="115" applyFont="1" applyFill="1" applyBorder="1" applyAlignment="1">
      <alignment horizontal="center" vertical="center"/>
    </xf>
    <xf numFmtId="0" fontId="47" fillId="24" borderId="17" xfId="115" applyFont="1" applyFill="1" applyBorder="1" applyAlignment="1">
      <alignment horizontal="center" vertical="center"/>
    </xf>
    <xf numFmtId="0" fontId="47" fillId="24" borderId="35" xfId="115" applyFont="1" applyFill="1" applyBorder="1" applyAlignment="1">
      <alignment horizontal="center" vertical="center"/>
    </xf>
    <xf numFmtId="0" fontId="47" fillId="24" borderId="36" xfId="115" applyFont="1" applyFill="1" applyBorder="1" applyAlignment="1">
      <alignment horizontal="center" vertical="center"/>
    </xf>
  </cellXfs>
  <cellStyles count="134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40% - Accent1" xfId="13"/>
    <cellStyle name="40% - Accent1 2" xfId="14"/>
    <cellStyle name="40% - Accent2" xfId="15"/>
    <cellStyle name="40% - Accent2 2" xfId="16"/>
    <cellStyle name="40% - Accent3" xfId="17"/>
    <cellStyle name="40% - Accent3 2" xfId="18"/>
    <cellStyle name="40% - Accent4" xfId="19"/>
    <cellStyle name="40% - Accent4 2" xfId="20"/>
    <cellStyle name="40% - Accent5" xfId="21"/>
    <cellStyle name="40% - Accent5 2" xfId="22"/>
    <cellStyle name="40% - Accent6" xfId="23"/>
    <cellStyle name="40% - Accent6 2" xfId="24"/>
    <cellStyle name="60% - Accent1" xfId="25"/>
    <cellStyle name="60% - Accent1 2" xfId="26"/>
    <cellStyle name="60% - Accent2" xfId="27"/>
    <cellStyle name="60% - Accent2 2" xfId="28"/>
    <cellStyle name="60% - Accent3" xfId="29"/>
    <cellStyle name="60% - Accent3 2" xfId="30"/>
    <cellStyle name="60% - Accent4" xfId="31"/>
    <cellStyle name="60% - Accent4 2" xfId="32"/>
    <cellStyle name="60% - Accent5" xfId="33"/>
    <cellStyle name="60% - Accent5 2" xfId="34"/>
    <cellStyle name="60% - Accent6" xfId="35"/>
    <cellStyle name="60% - Accent6 2" xfId="36"/>
    <cellStyle name="Accent1" xfId="37"/>
    <cellStyle name="Accent1 2" xfId="38"/>
    <cellStyle name="Accent2" xfId="39"/>
    <cellStyle name="Accent2 2" xfId="40"/>
    <cellStyle name="Accent3" xfId="41"/>
    <cellStyle name="Accent3 2" xfId="42"/>
    <cellStyle name="Accent4" xfId="43"/>
    <cellStyle name="Accent4 2" xfId="44"/>
    <cellStyle name="Accent5" xfId="45"/>
    <cellStyle name="Accent5 2" xfId="46"/>
    <cellStyle name="Accent6" xfId="47"/>
    <cellStyle name="Accent6 2" xfId="48"/>
    <cellStyle name="Bad" xfId="49"/>
    <cellStyle name="Bad 2" xfId="50"/>
    <cellStyle name="Calculation" xfId="51"/>
    <cellStyle name="Calculation 2" xfId="52"/>
    <cellStyle name="Check Cell" xfId="53"/>
    <cellStyle name="Check Cell 2" xfId="54"/>
    <cellStyle name="Comma 2" xfId="56"/>
    <cellStyle name="Comma 2 2" xfId="57"/>
    <cellStyle name="Comma 2 2 2" xfId="131"/>
    <cellStyle name="Comma 2 3" xfId="58"/>
    <cellStyle name="Comma 2 3 2" xfId="133"/>
    <cellStyle name="Comma 3" xfId="59"/>
    <cellStyle name="Comma 3 2" xfId="60"/>
    <cellStyle name="Comma 3 2 2" xfId="125"/>
    <cellStyle name="Comma 4" xfId="61"/>
    <cellStyle name="Comma 4 2" xfId="62"/>
    <cellStyle name="Comma 5" xfId="63"/>
    <cellStyle name="Comma 5 2" xfId="64"/>
    <cellStyle name="Comma 6 2" xfId="128"/>
    <cellStyle name="Explanatory Text" xfId="65"/>
    <cellStyle name="Explanatory Text 2" xfId="66"/>
    <cellStyle name="Good" xfId="67"/>
    <cellStyle name="Good 2" xfId="68"/>
    <cellStyle name="Heading 1" xfId="69"/>
    <cellStyle name="Heading 1 2" xfId="70"/>
    <cellStyle name="Heading 2" xfId="71"/>
    <cellStyle name="Heading 2 2" xfId="72"/>
    <cellStyle name="Heading 3" xfId="73"/>
    <cellStyle name="Heading 3 2" xfId="74"/>
    <cellStyle name="Heading 4" xfId="75"/>
    <cellStyle name="Heading 4 2" xfId="76"/>
    <cellStyle name="Hyperlink 2" xfId="77"/>
    <cellStyle name="Input" xfId="78"/>
    <cellStyle name="Input 2" xfId="79"/>
    <cellStyle name="Linked Cell" xfId="80"/>
    <cellStyle name="Linked Cell 2" xfId="81"/>
    <cellStyle name="Neutral" xfId="82"/>
    <cellStyle name="Neutral 2" xfId="83"/>
    <cellStyle name="Normal 2" xfId="84"/>
    <cellStyle name="Normal 3" xfId="85"/>
    <cellStyle name="Normal 3 2" xfId="86"/>
    <cellStyle name="Normal 4" xfId="87"/>
    <cellStyle name="Normal 4 2" xfId="129"/>
    <cellStyle name="Normal 5" xfId="127"/>
    <cellStyle name="Normal_26มิย51BOQ งาน 200 ล้าน A Bครบทุกระบบ (รวมครุภัณฑ์) 2" xfId="88"/>
    <cellStyle name="Normal_26มิย51BOQ งาน 200 ล้าน A Bครบทุกระบบ (รวมครุภัณฑ์) 2 2" xfId="130"/>
    <cellStyle name="Normal_26มิย51BOQ งาน 200 ล้าน A Bครบทุกระบบ (รวมครุภัณฑ์) 3" xfId="132"/>
    <cellStyle name="Normal_โครงสร้างเทคโน" xfId="89"/>
    <cellStyle name="Normal_โครงสร้างเทคโน 2" xfId="90"/>
    <cellStyle name="Note" xfId="91"/>
    <cellStyle name="Note 2" xfId="92"/>
    <cellStyle name="Output" xfId="93"/>
    <cellStyle name="Output 2" xfId="94"/>
    <cellStyle name="Percent 2" xfId="95"/>
    <cellStyle name="Title" xfId="96"/>
    <cellStyle name="Total" xfId="97"/>
    <cellStyle name="Total 2" xfId="98"/>
    <cellStyle name="Warning Text" xfId="99"/>
    <cellStyle name="Warning Text 2" xfId="100"/>
    <cellStyle name="เครื่องหมายจุลภาค" xfId="55" builtinId="3"/>
    <cellStyle name="เครื่องหมายจุลภาค 10" xfId="101"/>
    <cellStyle name="เครื่องหมายจุลภาค 11" xfId="102"/>
    <cellStyle name="เครื่องหมายจุลภาค 11 2" xfId="103"/>
    <cellStyle name="เครื่องหมายจุลภาค 12" xfId="104"/>
    <cellStyle name="เครื่องหมายจุลภาค 13" xfId="105"/>
    <cellStyle name="เครื่องหมายจุลภาค 2" xfId="106"/>
    <cellStyle name="เครื่องหมายจุลภาค 2 2" xfId="107"/>
    <cellStyle name="เครื่องหมายจุลภาค 3" xfId="108"/>
    <cellStyle name="เครื่องหมายจุลภาค 4" xfId="109"/>
    <cellStyle name="เครื่องหมายจุลภาค 5" xfId="110"/>
    <cellStyle name="เครื่องหมายจุลภาค 6" xfId="111"/>
    <cellStyle name="เครื่องหมายจุลภาค 7" xfId="112"/>
    <cellStyle name="เครื่องหมายจุลภาค 8" xfId="113"/>
    <cellStyle name="เครื่องหมายจุลภาค 9" xfId="114"/>
    <cellStyle name="เปอร์เซ็นต์ 2" xfId="124"/>
    <cellStyle name="ปกติ" xfId="0" builtinId="0"/>
    <cellStyle name="ปกติ 2" xfId="115"/>
    <cellStyle name="ปกติ 3" xfId="116"/>
    <cellStyle name="ปกติ 3 2" xfId="117"/>
    <cellStyle name="ปกติ 4" xfId="118"/>
    <cellStyle name="ปกติ 4 2" xfId="119"/>
    <cellStyle name="ปกติ 5" xfId="120"/>
    <cellStyle name="ปกติ 7" xfId="121"/>
    <cellStyle name="ปกติ 9" xfId="122"/>
    <cellStyle name="ปกติ_ปมก.อาคารบังคับน้ำหนองเขียด" xfId="123"/>
    <cellStyle name="ปกติ_ปมก.อาคารบังคับน้ำหนองเขียด 2" xfId="1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1DA91~1.21/BOQ-&#3611;&#3619;&#3633;&#3610;&#3611;&#3619;&#3640;&#3591;&#3627;&#3657;&#3629;&#3591;&#3611;&#3599;&#3636;&#3610;&#3633;&#3605;&#3636;&#3585;&#3634;&#3619;&#3629;&#3636;&#3648;&#3621;&#3588;&#3650;&#3607;&#3619;&#3609;&#3636;&#3588;&#3626;&#3660;&#3614;&#3639;&#3657;&#3609;&#3600;&#3634;&#3609;&#3629;&#3634;&#3588;&#3634;&#3619;%20&#3629;&#3607;.1%20&#3629;&#3607;.2%20&#3605;&#3635;&#3610;&#3621;&#3594;&#3657;&#3634;&#3591;&#3648;&#3612;&#3639;&#3629;&#3585;%20&#3629;&#3635;&#3648;&#3616;&#3629;&#3648;&#3617;&#3639;&#3629;&#3591;&#3648;&#3594;&#3637;&#3618;&#3591;&#3651;&#3627;&#3617;&#3656;%20%20&#3592;&#3633;&#3591;&#3627;&#3623;&#3633;&#3604;&#3648;&#3594;&#3637;&#3618;&#3591;&#3651;&#3627;&#3617;&#3656;%201%20&#3619;&#3634;&#3618;&#3585;&#3634;&#361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F "/>
      <sheetName val="ปร.6 "/>
      <sheetName val="ปร.5"/>
      <sheetName val="ปร 5  (ครุภัณฑ์)"/>
      <sheetName val="ปร.4"/>
      <sheetName val="1.สถาปัตย์"/>
      <sheetName val="4.งานไฟฟ้า"/>
      <sheetName val="5.ครุภัณฑ์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B9" t="str">
            <v>หมวดงานครุภัณฑ์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62"/>
  <sheetViews>
    <sheetView view="pageBreakPreview" topLeftCell="A40" zoomScaleNormal="100" zoomScaleSheetLayoutView="100" workbookViewId="0">
      <selection activeCell="B24" sqref="B24"/>
    </sheetView>
  </sheetViews>
  <sheetFormatPr defaultRowHeight="21.75" customHeight="1" x14ac:dyDescent="0.2"/>
  <cols>
    <col min="1" max="1" width="6.5703125" style="165" customWidth="1"/>
    <col min="2" max="2" width="10.85546875" style="165" customWidth="1"/>
    <col min="3" max="3" width="2.5703125" style="165" customWidth="1"/>
    <col min="4" max="4" width="9.140625" style="165"/>
    <col min="5" max="5" width="54" style="165" customWidth="1"/>
    <col min="6" max="6" width="9.140625" style="112"/>
    <col min="7" max="7" width="16.5703125" style="112" customWidth="1"/>
    <col min="8" max="8" width="26" style="165" customWidth="1"/>
    <col min="9" max="9" width="9.140625" style="165"/>
    <col min="10" max="10" width="0.140625" style="165" customWidth="1"/>
    <col min="11" max="11" width="15.28515625" style="165" bestFit="1" customWidth="1"/>
    <col min="12" max="12" width="14.5703125" style="112" bestFit="1" customWidth="1"/>
    <col min="13" max="256" width="9.140625" style="165"/>
    <col min="257" max="257" width="6.5703125" style="165" customWidth="1"/>
    <col min="258" max="258" width="10.85546875" style="165" customWidth="1"/>
    <col min="259" max="259" width="2.5703125" style="165" customWidth="1"/>
    <col min="260" max="260" width="9.140625" style="165"/>
    <col min="261" max="261" width="47.5703125" style="165" customWidth="1"/>
    <col min="262" max="262" width="9.140625" style="165"/>
    <col min="263" max="263" width="16.5703125" style="165" customWidth="1"/>
    <col min="264" max="264" width="26" style="165" customWidth="1"/>
    <col min="265" max="265" width="9.140625" style="165"/>
    <col min="266" max="266" width="0.140625" style="165" customWidth="1"/>
    <col min="267" max="267" width="15.28515625" style="165" bestFit="1" customWidth="1"/>
    <col min="268" max="268" width="14.5703125" style="165" bestFit="1" customWidth="1"/>
    <col min="269" max="512" width="9.140625" style="165"/>
    <col min="513" max="513" width="6.5703125" style="165" customWidth="1"/>
    <col min="514" max="514" width="10.85546875" style="165" customWidth="1"/>
    <col min="515" max="515" width="2.5703125" style="165" customWidth="1"/>
    <col min="516" max="516" width="9.140625" style="165"/>
    <col min="517" max="517" width="47.5703125" style="165" customWidth="1"/>
    <col min="518" max="518" width="9.140625" style="165"/>
    <col min="519" max="519" width="16.5703125" style="165" customWidth="1"/>
    <col min="520" max="520" width="26" style="165" customWidth="1"/>
    <col min="521" max="521" width="9.140625" style="165"/>
    <col min="522" max="522" width="0.140625" style="165" customWidth="1"/>
    <col min="523" max="523" width="15.28515625" style="165" bestFit="1" customWidth="1"/>
    <col min="524" max="524" width="14.5703125" style="165" bestFit="1" customWidth="1"/>
    <col min="525" max="768" width="9.140625" style="165"/>
    <col min="769" max="769" width="6.5703125" style="165" customWidth="1"/>
    <col min="770" max="770" width="10.85546875" style="165" customWidth="1"/>
    <col min="771" max="771" width="2.5703125" style="165" customWidth="1"/>
    <col min="772" max="772" width="9.140625" style="165"/>
    <col min="773" max="773" width="47.5703125" style="165" customWidth="1"/>
    <col min="774" max="774" width="9.140625" style="165"/>
    <col min="775" max="775" width="16.5703125" style="165" customWidth="1"/>
    <col min="776" max="776" width="26" style="165" customWidth="1"/>
    <col min="777" max="777" width="9.140625" style="165"/>
    <col min="778" max="778" width="0.140625" style="165" customWidth="1"/>
    <col min="779" max="779" width="15.28515625" style="165" bestFit="1" customWidth="1"/>
    <col min="780" max="780" width="14.5703125" style="165" bestFit="1" customWidth="1"/>
    <col min="781" max="1024" width="9.140625" style="165"/>
    <col min="1025" max="1025" width="6.5703125" style="165" customWidth="1"/>
    <col min="1026" max="1026" width="10.85546875" style="165" customWidth="1"/>
    <col min="1027" max="1027" width="2.5703125" style="165" customWidth="1"/>
    <col min="1028" max="1028" width="9.140625" style="165"/>
    <col min="1029" max="1029" width="47.5703125" style="165" customWidth="1"/>
    <col min="1030" max="1030" width="9.140625" style="165"/>
    <col min="1031" max="1031" width="16.5703125" style="165" customWidth="1"/>
    <col min="1032" max="1032" width="26" style="165" customWidth="1"/>
    <col min="1033" max="1033" width="9.140625" style="165"/>
    <col min="1034" max="1034" width="0.140625" style="165" customWidth="1"/>
    <col min="1035" max="1035" width="15.28515625" style="165" bestFit="1" customWidth="1"/>
    <col min="1036" max="1036" width="14.5703125" style="165" bestFit="1" customWidth="1"/>
    <col min="1037" max="1280" width="9.140625" style="165"/>
    <col min="1281" max="1281" width="6.5703125" style="165" customWidth="1"/>
    <col min="1282" max="1282" width="10.85546875" style="165" customWidth="1"/>
    <col min="1283" max="1283" width="2.5703125" style="165" customWidth="1"/>
    <col min="1284" max="1284" width="9.140625" style="165"/>
    <col min="1285" max="1285" width="47.5703125" style="165" customWidth="1"/>
    <col min="1286" max="1286" width="9.140625" style="165"/>
    <col min="1287" max="1287" width="16.5703125" style="165" customWidth="1"/>
    <col min="1288" max="1288" width="26" style="165" customWidth="1"/>
    <col min="1289" max="1289" width="9.140625" style="165"/>
    <col min="1290" max="1290" width="0.140625" style="165" customWidth="1"/>
    <col min="1291" max="1291" width="15.28515625" style="165" bestFit="1" customWidth="1"/>
    <col min="1292" max="1292" width="14.5703125" style="165" bestFit="1" customWidth="1"/>
    <col min="1293" max="1536" width="9.140625" style="165"/>
    <col min="1537" max="1537" width="6.5703125" style="165" customWidth="1"/>
    <col min="1538" max="1538" width="10.85546875" style="165" customWidth="1"/>
    <col min="1539" max="1539" width="2.5703125" style="165" customWidth="1"/>
    <col min="1540" max="1540" width="9.140625" style="165"/>
    <col min="1541" max="1541" width="47.5703125" style="165" customWidth="1"/>
    <col min="1542" max="1542" width="9.140625" style="165"/>
    <col min="1543" max="1543" width="16.5703125" style="165" customWidth="1"/>
    <col min="1544" max="1544" width="26" style="165" customWidth="1"/>
    <col min="1545" max="1545" width="9.140625" style="165"/>
    <col min="1546" max="1546" width="0.140625" style="165" customWidth="1"/>
    <col min="1547" max="1547" width="15.28515625" style="165" bestFit="1" customWidth="1"/>
    <col min="1548" max="1548" width="14.5703125" style="165" bestFit="1" customWidth="1"/>
    <col min="1549" max="1792" width="9.140625" style="165"/>
    <col min="1793" max="1793" width="6.5703125" style="165" customWidth="1"/>
    <col min="1794" max="1794" width="10.85546875" style="165" customWidth="1"/>
    <col min="1795" max="1795" width="2.5703125" style="165" customWidth="1"/>
    <col min="1796" max="1796" width="9.140625" style="165"/>
    <col min="1797" max="1797" width="47.5703125" style="165" customWidth="1"/>
    <col min="1798" max="1798" width="9.140625" style="165"/>
    <col min="1799" max="1799" width="16.5703125" style="165" customWidth="1"/>
    <col min="1800" max="1800" width="26" style="165" customWidth="1"/>
    <col min="1801" max="1801" width="9.140625" style="165"/>
    <col min="1802" max="1802" width="0.140625" style="165" customWidth="1"/>
    <col min="1803" max="1803" width="15.28515625" style="165" bestFit="1" customWidth="1"/>
    <col min="1804" max="1804" width="14.5703125" style="165" bestFit="1" customWidth="1"/>
    <col min="1805" max="2048" width="9.140625" style="165"/>
    <col min="2049" max="2049" width="6.5703125" style="165" customWidth="1"/>
    <col min="2050" max="2050" width="10.85546875" style="165" customWidth="1"/>
    <col min="2051" max="2051" width="2.5703125" style="165" customWidth="1"/>
    <col min="2052" max="2052" width="9.140625" style="165"/>
    <col min="2053" max="2053" width="47.5703125" style="165" customWidth="1"/>
    <col min="2054" max="2054" width="9.140625" style="165"/>
    <col min="2055" max="2055" width="16.5703125" style="165" customWidth="1"/>
    <col min="2056" max="2056" width="26" style="165" customWidth="1"/>
    <col min="2057" max="2057" width="9.140625" style="165"/>
    <col min="2058" max="2058" width="0.140625" style="165" customWidth="1"/>
    <col min="2059" max="2059" width="15.28515625" style="165" bestFit="1" customWidth="1"/>
    <col min="2060" max="2060" width="14.5703125" style="165" bestFit="1" customWidth="1"/>
    <col min="2061" max="2304" width="9.140625" style="165"/>
    <col min="2305" max="2305" width="6.5703125" style="165" customWidth="1"/>
    <col min="2306" max="2306" width="10.85546875" style="165" customWidth="1"/>
    <col min="2307" max="2307" width="2.5703125" style="165" customWidth="1"/>
    <col min="2308" max="2308" width="9.140625" style="165"/>
    <col min="2309" max="2309" width="47.5703125" style="165" customWidth="1"/>
    <col min="2310" max="2310" width="9.140625" style="165"/>
    <col min="2311" max="2311" width="16.5703125" style="165" customWidth="1"/>
    <col min="2312" max="2312" width="26" style="165" customWidth="1"/>
    <col min="2313" max="2313" width="9.140625" style="165"/>
    <col min="2314" max="2314" width="0.140625" style="165" customWidth="1"/>
    <col min="2315" max="2315" width="15.28515625" style="165" bestFit="1" customWidth="1"/>
    <col min="2316" max="2316" width="14.5703125" style="165" bestFit="1" customWidth="1"/>
    <col min="2317" max="2560" width="9.140625" style="165"/>
    <col min="2561" max="2561" width="6.5703125" style="165" customWidth="1"/>
    <col min="2562" max="2562" width="10.85546875" style="165" customWidth="1"/>
    <col min="2563" max="2563" width="2.5703125" style="165" customWidth="1"/>
    <col min="2564" max="2564" width="9.140625" style="165"/>
    <col min="2565" max="2565" width="47.5703125" style="165" customWidth="1"/>
    <col min="2566" max="2566" width="9.140625" style="165"/>
    <col min="2567" max="2567" width="16.5703125" style="165" customWidth="1"/>
    <col min="2568" max="2568" width="26" style="165" customWidth="1"/>
    <col min="2569" max="2569" width="9.140625" style="165"/>
    <col min="2570" max="2570" width="0.140625" style="165" customWidth="1"/>
    <col min="2571" max="2571" width="15.28515625" style="165" bestFit="1" customWidth="1"/>
    <col min="2572" max="2572" width="14.5703125" style="165" bestFit="1" customWidth="1"/>
    <col min="2573" max="2816" width="9.140625" style="165"/>
    <col min="2817" max="2817" width="6.5703125" style="165" customWidth="1"/>
    <col min="2818" max="2818" width="10.85546875" style="165" customWidth="1"/>
    <col min="2819" max="2819" width="2.5703125" style="165" customWidth="1"/>
    <col min="2820" max="2820" width="9.140625" style="165"/>
    <col min="2821" max="2821" width="47.5703125" style="165" customWidth="1"/>
    <col min="2822" max="2822" width="9.140625" style="165"/>
    <col min="2823" max="2823" width="16.5703125" style="165" customWidth="1"/>
    <col min="2824" max="2824" width="26" style="165" customWidth="1"/>
    <col min="2825" max="2825" width="9.140625" style="165"/>
    <col min="2826" max="2826" width="0.140625" style="165" customWidth="1"/>
    <col min="2827" max="2827" width="15.28515625" style="165" bestFit="1" customWidth="1"/>
    <col min="2828" max="2828" width="14.5703125" style="165" bestFit="1" customWidth="1"/>
    <col min="2829" max="3072" width="9.140625" style="165"/>
    <col min="3073" max="3073" width="6.5703125" style="165" customWidth="1"/>
    <col min="3074" max="3074" width="10.85546875" style="165" customWidth="1"/>
    <col min="3075" max="3075" width="2.5703125" style="165" customWidth="1"/>
    <col min="3076" max="3076" width="9.140625" style="165"/>
    <col min="3077" max="3077" width="47.5703125" style="165" customWidth="1"/>
    <col min="3078" max="3078" width="9.140625" style="165"/>
    <col min="3079" max="3079" width="16.5703125" style="165" customWidth="1"/>
    <col min="3080" max="3080" width="26" style="165" customWidth="1"/>
    <col min="3081" max="3081" width="9.140625" style="165"/>
    <col min="3082" max="3082" width="0.140625" style="165" customWidth="1"/>
    <col min="3083" max="3083" width="15.28515625" style="165" bestFit="1" customWidth="1"/>
    <col min="3084" max="3084" width="14.5703125" style="165" bestFit="1" customWidth="1"/>
    <col min="3085" max="3328" width="9.140625" style="165"/>
    <col min="3329" max="3329" width="6.5703125" style="165" customWidth="1"/>
    <col min="3330" max="3330" width="10.85546875" style="165" customWidth="1"/>
    <col min="3331" max="3331" width="2.5703125" style="165" customWidth="1"/>
    <col min="3332" max="3332" width="9.140625" style="165"/>
    <col min="3333" max="3333" width="47.5703125" style="165" customWidth="1"/>
    <col min="3334" max="3334" width="9.140625" style="165"/>
    <col min="3335" max="3335" width="16.5703125" style="165" customWidth="1"/>
    <col min="3336" max="3336" width="26" style="165" customWidth="1"/>
    <col min="3337" max="3337" width="9.140625" style="165"/>
    <col min="3338" max="3338" width="0.140625" style="165" customWidth="1"/>
    <col min="3339" max="3339" width="15.28515625" style="165" bestFit="1" customWidth="1"/>
    <col min="3340" max="3340" width="14.5703125" style="165" bestFit="1" customWidth="1"/>
    <col min="3341" max="3584" width="9.140625" style="165"/>
    <col min="3585" max="3585" width="6.5703125" style="165" customWidth="1"/>
    <col min="3586" max="3586" width="10.85546875" style="165" customWidth="1"/>
    <col min="3587" max="3587" width="2.5703125" style="165" customWidth="1"/>
    <col min="3588" max="3588" width="9.140625" style="165"/>
    <col min="3589" max="3589" width="47.5703125" style="165" customWidth="1"/>
    <col min="3590" max="3590" width="9.140625" style="165"/>
    <col min="3591" max="3591" width="16.5703125" style="165" customWidth="1"/>
    <col min="3592" max="3592" width="26" style="165" customWidth="1"/>
    <col min="3593" max="3593" width="9.140625" style="165"/>
    <col min="3594" max="3594" width="0.140625" style="165" customWidth="1"/>
    <col min="3595" max="3595" width="15.28515625" style="165" bestFit="1" customWidth="1"/>
    <col min="3596" max="3596" width="14.5703125" style="165" bestFit="1" customWidth="1"/>
    <col min="3597" max="3840" width="9.140625" style="165"/>
    <col min="3841" max="3841" width="6.5703125" style="165" customWidth="1"/>
    <col min="3842" max="3842" width="10.85546875" style="165" customWidth="1"/>
    <col min="3843" max="3843" width="2.5703125" style="165" customWidth="1"/>
    <col min="3844" max="3844" width="9.140625" style="165"/>
    <col min="3845" max="3845" width="47.5703125" style="165" customWidth="1"/>
    <col min="3846" max="3846" width="9.140625" style="165"/>
    <col min="3847" max="3847" width="16.5703125" style="165" customWidth="1"/>
    <col min="3848" max="3848" width="26" style="165" customWidth="1"/>
    <col min="3849" max="3849" width="9.140625" style="165"/>
    <col min="3850" max="3850" width="0.140625" style="165" customWidth="1"/>
    <col min="3851" max="3851" width="15.28515625" style="165" bestFit="1" customWidth="1"/>
    <col min="3852" max="3852" width="14.5703125" style="165" bestFit="1" customWidth="1"/>
    <col min="3853" max="4096" width="9.140625" style="165"/>
    <col min="4097" max="4097" width="6.5703125" style="165" customWidth="1"/>
    <col min="4098" max="4098" width="10.85546875" style="165" customWidth="1"/>
    <col min="4099" max="4099" width="2.5703125" style="165" customWidth="1"/>
    <col min="4100" max="4100" width="9.140625" style="165"/>
    <col min="4101" max="4101" width="47.5703125" style="165" customWidth="1"/>
    <col min="4102" max="4102" width="9.140625" style="165"/>
    <col min="4103" max="4103" width="16.5703125" style="165" customWidth="1"/>
    <col min="4104" max="4104" width="26" style="165" customWidth="1"/>
    <col min="4105" max="4105" width="9.140625" style="165"/>
    <col min="4106" max="4106" width="0.140625" style="165" customWidth="1"/>
    <col min="4107" max="4107" width="15.28515625" style="165" bestFit="1" customWidth="1"/>
    <col min="4108" max="4108" width="14.5703125" style="165" bestFit="1" customWidth="1"/>
    <col min="4109" max="4352" width="9.140625" style="165"/>
    <col min="4353" max="4353" width="6.5703125" style="165" customWidth="1"/>
    <col min="4354" max="4354" width="10.85546875" style="165" customWidth="1"/>
    <col min="4355" max="4355" width="2.5703125" style="165" customWidth="1"/>
    <col min="4356" max="4356" width="9.140625" style="165"/>
    <col min="4357" max="4357" width="47.5703125" style="165" customWidth="1"/>
    <col min="4358" max="4358" width="9.140625" style="165"/>
    <col min="4359" max="4359" width="16.5703125" style="165" customWidth="1"/>
    <col min="4360" max="4360" width="26" style="165" customWidth="1"/>
    <col min="4361" max="4361" width="9.140625" style="165"/>
    <col min="4362" max="4362" width="0.140625" style="165" customWidth="1"/>
    <col min="4363" max="4363" width="15.28515625" style="165" bestFit="1" customWidth="1"/>
    <col min="4364" max="4364" width="14.5703125" style="165" bestFit="1" customWidth="1"/>
    <col min="4365" max="4608" width="9.140625" style="165"/>
    <col min="4609" max="4609" width="6.5703125" style="165" customWidth="1"/>
    <col min="4610" max="4610" width="10.85546875" style="165" customWidth="1"/>
    <col min="4611" max="4611" width="2.5703125" style="165" customWidth="1"/>
    <col min="4612" max="4612" width="9.140625" style="165"/>
    <col min="4613" max="4613" width="47.5703125" style="165" customWidth="1"/>
    <col min="4614" max="4614" width="9.140625" style="165"/>
    <col min="4615" max="4615" width="16.5703125" style="165" customWidth="1"/>
    <col min="4616" max="4616" width="26" style="165" customWidth="1"/>
    <col min="4617" max="4617" width="9.140625" style="165"/>
    <col min="4618" max="4618" width="0.140625" style="165" customWidth="1"/>
    <col min="4619" max="4619" width="15.28515625" style="165" bestFit="1" customWidth="1"/>
    <col min="4620" max="4620" width="14.5703125" style="165" bestFit="1" customWidth="1"/>
    <col min="4621" max="4864" width="9.140625" style="165"/>
    <col min="4865" max="4865" width="6.5703125" style="165" customWidth="1"/>
    <col min="4866" max="4866" width="10.85546875" style="165" customWidth="1"/>
    <col min="4867" max="4867" width="2.5703125" style="165" customWidth="1"/>
    <col min="4868" max="4868" width="9.140625" style="165"/>
    <col min="4869" max="4869" width="47.5703125" style="165" customWidth="1"/>
    <col min="4870" max="4870" width="9.140625" style="165"/>
    <col min="4871" max="4871" width="16.5703125" style="165" customWidth="1"/>
    <col min="4872" max="4872" width="26" style="165" customWidth="1"/>
    <col min="4873" max="4873" width="9.140625" style="165"/>
    <col min="4874" max="4874" width="0.140625" style="165" customWidth="1"/>
    <col min="4875" max="4875" width="15.28515625" style="165" bestFit="1" customWidth="1"/>
    <col min="4876" max="4876" width="14.5703125" style="165" bestFit="1" customWidth="1"/>
    <col min="4877" max="5120" width="9.140625" style="165"/>
    <col min="5121" max="5121" width="6.5703125" style="165" customWidth="1"/>
    <col min="5122" max="5122" width="10.85546875" style="165" customWidth="1"/>
    <col min="5123" max="5123" width="2.5703125" style="165" customWidth="1"/>
    <col min="5124" max="5124" width="9.140625" style="165"/>
    <col min="5125" max="5125" width="47.5703125" style="165" customWidth="1"/>
    <col min="5126" max="5126" width="9.140625" style="165"/>
    <col min="5127" max="5127" width="16.5703125" style="165" customWidth="1"/>
    <col min="5128" max="5128" width="26" style="165" customWidth="1"/>
    <col min="5129" max="5129" width="9.140625" style="165"/>
    <col min="5130" max="5130" width="0.140625" style="165" customWidth="1"/>
    <col min="5131" max="5131" width="15.28515625" style="165" bestFit="1" customWidth="1"/>
    <col min="5132" max="5132" width="14.5703125" style="165" bestFit="1" customWidth="1"/>
    <col min="5133" max="5376" width="9.140625" style="165"/>
    <col min="5377" max="5377" width="6.5703125" style="165" customWidth="1"/>
    <col min="5378" max="5378" width="10.85546875" style="165" customWidth="1"/>
    <col min="5379" max="5379" width="2.5703125" style="165" customWidth="1"/>
    <col min="5380" max="5380" width="9.140625" style="165"/>
    <col min="5381" max="5381" width="47.5703125" style="165" customWidth="1"/>
    <col min="5382" max="5382" width="9.140625" style="165"/>
    <col min="5383" max="5383" width="16.5703125" style="165" customWidth="1"/>
    <col min="5384" max="5384" width="26" style="165" customWidth="1"/>
    <col min="5385" max="5385" width="9.140625" style="165"/>
    <col min="5386" max="5386" width="0.140625" style="165" customWidth="1"/>
    <col min="5387" max="5387" width="15.28515625" style="165" bestFit="1" customWidth="1"/>
    <col min="5388" max="5388" width="14.5703125" style="165" bestFit="1" customWidth="1"/>
    <col min="5389" max="5632" width="9.140625" style="165"/>
    <col min="5633" max="5633" width="6.5703125" style="165" customWidth="1"/>
    <col min="5634" max="5634" width="10.85546875" style="165" customWidth="1"/>
    <col min="5635" max="5635" width="2.5703125" style="165" customWidth="1"/>
    <col min="5636" max="5636" width="9.140625" style="165"/>
    <col min="5637" max="5637" width="47.5703125" style="165" customWidth="1"/>
    <col min="5638" max="5638" width="9.140625" style="165"/>
    <col min="5639" max="5639" width="16.5703125" style="165" customWidth="1"/>
    <col min="5640" max="5640" width="26" style="165" customWidth="1"/>
    <col min="5641" max="5641" width="9.140625" style="165"/>
    <col min="5642" max="5642" width="0.140625" style="165" customWidth="1"/>
    <col min="5643" max="5643" width="15.28515625" style="165" bestFit="1" customWidth="1"/>
    <col min="5644" max="5644" width="14.5703125" style="165" bestFit="1" customWidth="1"/>
    <col min="5645" max="5888" width="9.140625" style="165"/>
    <col min="5889" max="5889" width="6.5703125" style="165" customWidth="1"/>
    <col min="5890" max="5890" width="10.85546875" style="165" customWidth="1"/>
    <col min="5891" max="5891" width="2.5703125" style="165" customWidth="1"/>
    <col min="5892" max="5892" width="9.140625" style="165"/>
    <col min="5893" max="5893" width="47.5703125" style="165" customWidth="1"/>
    <col min="5894" max="5894" width="9.140625" style="165"/>
    <col min="5895" max="5895" width="16.5703125" style="165" customWidth="1"/>
    <col min="5896" max="5896" width="26" style="165" customWidth="1"/>
    <col min="5897" max="5897" width="9.140625" style="165"/>
    <col min="5898" max="5898" width="0.140625" style="165" customWidth="1"/>
    <col min="5899" max="5899" width="15.28515625" style="165" bestFit="1" customWidth="1"/>
    <col min="5900" max="5900" width="14.5703125" style="165" bestFit="1" customWidth="1"/>
    <col min="5901" max="6144" width="9.140625" style="165"/>
    <col min="6145" max="6145" width="6.5703125" style="165" customWidth="1"/>
    <col min="6146" max="6146" width="10.85546875" style="165" customWidth="1"/>
    <col min="6147" max="6147" width="2.5703125" style="165" customWidth="1"/>
    <col min="6148" max="6148" width="9.140625" style="165"/>
    <col min="6149" max="6149" width="47.5703125" style="165" customWidth="1"/>
    <col min="6150" max="6150" width="9.140625" style="165"/>
    <col min="6151" max="6151" width="16.5703125" style="165" customWidth="1"/>
    <col min="6152" max="6152" width="26" style="165" customWidth="1"/>
    <col min="6153" max="6153" width="9.140625" style="165"/>
    <col min="6154" max="6154" width="0.140625" style="165" customWidth="1"/>
    <col min="6155" max="6155" width="15.28515625" style="165" bestFit="1" customWidth="1"/>
    <col min="6156" max="6156" width="14.5703125" style="165" bestFit="1" customWidth="1"/>
    <col min="6157" max="6400" width="9.140625" style="165"/>
    <col min="6401" max="6401" width="6.5703125" style="165" customWidth="1"/>
    <col min="6402" max="6402" width="10.85546875" style="165" customWidth="1"/>
    <col min="6403" max="6403" width="2.5703125" style="165" customWidth="1"/>
    <col min="6404" max="6404" width="9.140625" style="165"/>
    <col min="6405" max="6405" width="47.5703125" style="165" customWidth="1"/>
    <col min="6406" max="6406" width="9.140625" style="165"/>
    <col min="6407" max="6407" width="16.5703125" style="165" customWidth="1"/>
    <col min="6408" max="6408" width="26" style="165" customWidth="1"/>
    <col min="6409" max="6409" width="9.140625" style="165"/>
    <col min="6410" max="6410" width="0.140625" style="165" customWidth="1"/>
    <col min="6411" max="6411" width="15.28515625" style="165" bestFit="1" customWidth="1"/>
    <col min="6412" max="6412" width="14.5703125" style="165" bestFit="1" customWidth="1"/>
    <col min="6413" max="6656" width="9.140625" style="165"/>
    <col min="6657" max="6657" width="6.5703125" style="165" customWidth="1"/>
    <col min="6658" max="6658" width="10.85546875" style="165" customWidth="1"/>
    <col min="6659" max="6659" width="2.5703125" style="165" customWidth="1"/>
    <col min="6660" max="6660" width="9.140625" style="165"/>
    <col min="6661" max="6661" width="47.5703125" style="165" customWidth="1"/>
    <col min="6662" max="6662" width="9.140625" style="165"/>
    <col min="6663" max="6663" width="16.5703125" style="165" customWidth="1"/>
    <col min="6664" max="6664" width="26" style="165" customWidth="1"/>
    <col min="6665" max="6665" width="9.140625" style="165"/>
    <col min="6666" max="6666" width="0.140625" style="165" customWidth="1"/>
    <col min="6667" max="6667" width="15.28515625" style="165" bestFit="1" customWidth="1"/>
    <col min="6668" max="6668" width="14.5703125" style="165" bestFit="1" customWidth="1"/>
    <col min="6669" max="6912" width="9.140625" style="165"/>
    <col min="6913" max="6913" width="6.5703125" style="165" customWidth="1"/>
    <col min="6914" max="6914" width="10.85546875" style="165" customWidth="1"/>
    <col min="6915" max="6915" width="2.5703125" style="165" customWidth="1"/>
    <col min="6916" max="6916" width="9.140625" style="165"/>
    <col min="6917" max="6917" width="47.5703125" style="165" customWidth="1"/>
    <col min="6918" max="6918" width="9.140625" style="165"/>
    <col min="6919" max="6919" width="16.5703125" style="165" customWidth="1"/>
    <col min="6920" max="6920" width="26" style="165" customWidth="1"/>
    <col min="6921" max="6921" width="9.140625" style="165"/>
    <col min="6922" max="6922" width="0.140625" style="165" customWidth="1"/>
    <col min="6923" max="6923" width="15.28515625" style="165" bestFit="1" customWidth="1"/>
    <col min="6924" max="6924" width="14.5703125" style="165" bestFit="1" customWidth="1"/>
    <col min="6925" max="7168" width="9.140625" style="165"/>
    <col min="7169" max="7169" width="6.5703125" style="165" customWidth="1"/>
    <col min="7170" max="7170" width="10.85546875" style="165" customWidth="1"/>
    <col min="7171" max="7171" width="2.5703125" style="165" customWidth="1"/>
    <col min="7172" max="7172" width="9.140625" style="165"/>
    <col min="7173" max="7173" width="47.5703125" style="165" customWidth="1"/>
    <col min="7174" max="7174" width="9.140625" style="165"/>
    <col min="7175" max="7175" width="16.5703125" style="165" customWidth="1"/>
    <col min="7176" max="7176" width="26" style="165" customWidth="1"/>
    <col min="7177" max="7177" width="9.140625" style="165"/>
    <col min="7178" max="7178" width="0.140625" style="165" customWidth="1"/>
    <col min="7179" max="7179" width="15.28515625" style="165" bestFit="1" customWidth="1"/>
    <col min="7180" max="7180" width="14.5703125" style="165" bestFit="1" customWidth="1"/>
    <col min="7181" max="7424" width="9.140625" style="165"/>
    <col min="7425" max="7425" width="6.5703125" style="165" customWidth="1"/>
    <col min="7426" max="7426" width="10.85546875" style="165" customWidth="1"/>
    <col min="7427" max="7427" width="2.5703125" style="165" customWidth="1"/>
    <col min="7428" max="7428" width="9.140625" style="165"/>
    <col min="7429" max="7429" width="47.5703125" style="165" customWidth="1"/>
    <col min="7430" max="7430" width="9.140625" style="165"/>
    <col min="7431" max="7431" width="16.5703125" style="165" customWidth="1"/>
    <col min="7432" max="7432" width="26" style="165" customWidth="1"/>
    <col min="7433" max="7433" width="9.140625" style="165"/>
    <col min="7434" max="7434" width="0.140625" style="165" customWidth="1"/>
    <col min="7435" max="7435" width="15.28515625" style="165" bestFit="1" customWidth="1"/>
    <col min="7436" max="7436" width="14.5703125" style="165" bestFit="1" customWidth="1"/>
    <col min="7437" max="7680" width="9.140625" style="165"/>
    <col min="7681" max="7681" width="6.5703125" style="165" customWidth="1"/>
    <col min="7682" max="7682" width="10.85546875" style="165" customWidth="1"/>
    <col min="7683" max="7683" width="2.5703125" style="165" customWidth="1"/>
    <col min="7684" max="7684" width="9.140625" style="165"/>
    <col min="7685" max="7685" width="47.5703125" style="165" customWidth="1"/>
    <col min="7686" max="7686" width="9.140625" style="165"/>
    <col min="7687" max="7687" width="16.5703125" style="165" customWidth="1"/>
    <col min="7688" max="7688" width="26" style="165" customWidth="1"/>
    <col min="7689" max="7689" width="9.140625" style="165"/>
    <col min="7690" max="7690" width="0.140625" style="165" customWidth="1"/>
    <col min="7691" max="7691" width="15.28515625" style="165" bestFit="1" customWidth="1"/>
    <col min="7692" max="7692" width="14.5703125" style="165" bestFit="1" customWidth="1"/>
    <col min="7693" max="7936" width="9.140625" style="165"/>
    <col min="7937" max="7937" width="6.5703125" style="165" customWidth="1"/>
    <col min="7938" max="7938" width="10.85546875" style="165" customWidth="1"/>
    <col min="7939" max="7939" width="2.5703125" style="165" customWidth="1"/>
    <col min="7940" max="7940" width="9.140625" style="165"/>
    <col min="7941" max="7941" width="47.5703125" style="165" customWidth="1"/>
    <col min="7942" max="7942" width="9.140625" style="165"/>
    <col min="7943" max="7943" width="16.5703125" style="165" customWidth="1"/>
    <col min="7944" max="7944" width="26" style="165" customWidth="1"/>
    <col min="7945" max="7945" width="9.140625" style="165"/>
    <col min="7946" max="7946" width="0.140625" style="165" customWidth="1"/>
    <col min="7947" max="7947" width="15.28515625" style="165" bestFit="1" customWidth="1"/>
    <col min="7948" max="7948" width="14.5703125" style="165" bestFit="1" customWidth="1"/>
    <col min="7949" max="8192" width="9.140625" style="165"/>
    <col min="8193" max="8193" width="6.5703125" style="165" customWidth="1"/>
    <col min="8194" max="8194" width="10.85546875" style="165" customWidth="1"/>
    <col min="8195" max="8195" width="2.5703125" style="165" customWidth="1"/>
    <col min="8196" max="8196" width="9.140625" style="165"/>
    <col min="8197" max="8197" width="47.5703125" style="165" customWidth="1"/>
    <col min="8198" max="8198" width="9.140625" style="165"/>
    <col min="8199" max="8199" width="16.5703125" style="165" customWidth="1"/>
    <col min="8200" max="8200" width="26" style="165" customWidth="1"/>
    <col min="8201" max="8201" width="9.140625" style="165"/>
    <col min="8202" max="8202" width="0.140625" style="165" customWidth="1"/>
    <col min="8203" max="8203" width="15.28515625" style="165" bestFit="1" customWidth="1"/>
    <col min="8204" max="8204" width="14.5703125" style="165" bestFit="1" customWidth="1"/>
    <col min="8205" max="8448" width="9.140625" style="165"/>
    <col min="8449" max="8449" width="6.5703125" style="165" customWidth="1"/>
    <col min="8450" max="8450" width="10.85546875" style="165" customWidth="1"/>
    <col min="8451" max="8451" width="2.5703125" style="165" customWidth="1"/>
    <col min="8452" max="8452" width="9.140625" style="165"/>
    <col min="8453" max="8453" width="47.5703125" style="165" customWidth="1"/>
    <col min="8454" max="8454" width="9.140625" style="165"/>
    <col min="8455" max="8455" width="16.5703125" style="165" customWidth="1"/>
    <col min="8456" max="8456" width="26" style="165" customWidth="1"/>
    <col min="8457" max="8457" width="9.140625" style="165"/>
    <col min="8458" max="8458" width="0.140625" style="165" customWidth="1"/>
    <col min="8459" max="8459" width="15.28515625" style="165" bestFit="1" customWidth="1"/>
    <col min="8460" max="8460" width="14.5703125" style="165" bestFit="1" customWidth="1"/>
    <col min="8461" max="8704" width="9.140625" style="165"/>
    <col min="8705" max="8705" width="6.5703125" style="165" customWidth="1"/>
    <col min="8706" max="8706" width="10.85546875" style="165" customWidth="1"/>
    <col min="8707" max="8707" width="2.5703125" style="165" customWidth="1"/>
    <col min="8708" max="8708" width="9.140625" style="165"/>
    <col min="8709" max="8709" width="47.5703125" style="165" customWidth="1"/>
    <col min="8710" max="8710" width="9.140625" style="165"/>
    <col min="8711" max="8711" width="16.5703125" style="165" customWidth="1"/>
    <col min="8712" max="8712" width="26" style="165" customWidth="1"/>
    <col min="8713" max="8713" width="9.140625" style="165"/>
    <col min="8714" max="8714" width="0.140625" style="165" customWidth="1"/>
    <col min="8715" max="8715" width="15.28515625" style="165" bestFit="1" customWidth="1"/>
    <col min="8716" max="8716" width="14.5703125" style="165" bestFit="1" customWidth="1"/>
    <col min="8717" max="8960" width="9.140625" style="165"/>
    <col min="8961" max="8961" width="6.5703125" style="165" customWidth="1"/>
    <col min="8962" max="8962" width="10.85546875" style="165" customWidth="1"/>
    <col min="8963" max="8963" width="2.5703125" style="165" customWidth="1"/>
    <col min="8964" max="8964" width="9.140625" style="165"/>
    <col min="8965" max="8965" width="47.5703125" style="165" customWidth="1"/>
    <col min="8966" max="8966" width="9.140625" style="165"/>
    <col min="8967" max="8967" width="16.5703125" style="165" customWidth="1"/>
    <col min="8968" max="8968" width="26" style="165" customWidth="1"/>
    <col min="8969" max="8969" width="9.140625" style="165"/>
    <col min="8970" max="8970" width="0.140625" style="165" customWidth="1"/>
    <col min="8971" max="8971" width="15.28515625" style="165" bestFit="1" customWidth="1"/>
    <col min="8972" max="8972" width="14.5703125" style="165" bestFit="1" customWidth="1"/>
    <col min="8973" max="9216" width="9.140625" style="165"/>
    <col min="9217" max="9217" width="6.5703125" style="165" customWidth="1"/>
    <col min="9218" max="9218" width="10.85546875" style="165" customWidth="1"/>
    <col min="9219" max="9219" width="2.5703125" style="165" customWidth="1"/>
    <col min="9220" max="9220" width="9.140625" style="165"/>
    <col min="9221" max="9221" width="47.5703125" style="165" customWidth="1"/>
    <col min="9222" max="9222" width="9.140625" style="165"/>
    <col min="9223" max="9223" width="16.5703125" style="165" customWidth="1"/>
    <col min="9224" max="9224" width="26" style="165" customWidth="1"/>
    <col min="9225" max="9225" width="9.140625" style="165"/>
    <col min="9226" max="9226" width="0.140625" style="165" customWidth="1"/>
    <col min="9227" max="9227" width="15.28515625" style="165" bestFit="1" customWidth="1"/>
    <col min="9228" max="9228" width="14.5703125" style="165" bestFit="1" customWidth="1"/>
    <col min="9229" max="9472" width="9.140625" style="165"/>
    <col min="9473" max="9473" width="6.5703125" style="165" customWidth="1"/>
    <col min="9474" max="9474" width="10.85546875" style="165" customWidth="1"/>
    <col min="9475" max="9475" width="2.5703125" style="165" customWidth="1"/>
    <col min="9476" max="9476" width="9.140625" style="165"/>
    <col min="9477" max="9477" width="47.5703125" style="165" customWidth="1"/>
    <col min="9478" max="9478" width="9.140625" style="165"/>
    <col min="9479" max="9479" width="16.5703125" style="165" customWidth="1"/>
    <col min="9480" max="9480" width="26" style="165" customWidth="1"/>
    <col min="9481" max="9481" width="9.140625" style="165"/>
    <col min="9482" max="9482" width="0.140625" style="165" customWidth="1"/>
    <col min="9483" max="9483" width="15.28515625" style="165" bestFit="1" customWidth="1"/>
    <col min="9484" max="9484" width="14.5703125" style="165" bestFit="1" customWidth="1"/>
    <col min="9485" max="9728" width="9.140625" style="165"/>
    <col min="9729" max="9729" width="6.5703125" style="165" customWidth="1"/>
    <col min="9730" max="9730" width="10.85546875" style="165" customWidth="1"/>
    <col min="9731" max="9731" width="2.5703125" style="165" customWidth="1"/>
    <col min="9732" max="9732" width="9.140625" style="165"/>
    <col min="9733" max="9733" width="47.5703125" style="165" customWidth="1"/>
    <col min="9734" max="9734" width="9.140625" style="165"/>
    <col min="9735" max="9735" width="16.5703125" style="165" customWidth="1"/>
    <col min="9736" max="9736" width="26" style="165" customWidth="1"/>
    <col min="9737" max="9737" width="9.140625" style="165"/>
    <col min="9738" max="9738" width="0.140625" style="165" customWidth="1"/>
    <col min="9739" max="9739" width="15.28515625" style="165" bestFit="1" customWidth="1"/>
    <col min="9740" max="9740" width="14.5703125" style="165" bestFit="1" customWidth="1"/>
    <col min="9741" max="9984" width="9.140625" style="165"/>
    <col min="9985" max="9985" width="6.5703125" style="165" customWidth="1"/>
    <col min="9986" max="9986" width="10.85546875" style="165" customWidth="1"/>
    <col min="9987" max="9987" width="2.5703125" style="165" customWidth="1"/>
    <col min="9988" max="9988" width="9.140625" style="165"/>
    <col min="9989" max="9989" width="47.5703125" style="165" customWidth="1"/>
    <col min="9990" max="9990" width="9.140625" style="165"/>
    <col min="9991" max="9991" width="16.5703125" style="165" customWidth="1"/>
    <col min="9992" max="9992" width="26" style="165" customWidth="1"/>
    <col min="9993" max="9993" width="9.140625" style="165"/>
    <col min="9994" max="9994" width="0.140625" style="165" customWidth="1"/>
    <col min="9995" max="9995" width="15.28515625" style="165" bestFit="1" customWidth="1"/>
    <col min="9996" max="9996" width="14.5703125" style="165" bestFit="1" customWidth="1"/>
    <col min="9997" max="10240" width="9.140625" style="165"/>
    <col min="10241" max="10241" width="6.5703125" style="165" customWidth="1"/>
    <col min="10242" max="10242" width="10.85546875" style="165" customWidth="1"/>
    <col min="10243" max="10243" width="2.5703125" style="165" customWidth="1"/>
    <col min="10244" max="10244" width="9.140625" style="165"/>
    <col min="10245" max="10245" width="47.5703125" style="165" customWidth="1"/>
    <col min="10246" max="10246" width="9.140625" style="165"/>
    <col min="10247" max="10247" width="16.5703125" style="165" customWidth="1"/>
    <col min="10248" max="10248" width="26" style="165" customWidth="1"/>
    <col min="10249" max="10249" width="9.140625" style="165"/>
    <col min="10250" max="10250" width="0.140625" style="165" customWidth="1"/>
    <col min="10251" max="10251" width="15.28515625" style="165" bestFit="1" customWidth="1"/>
    <col min="10252" max="10252" width="14.5703125" style="165" bestFit="1" customWidth="1"/>
    <col min="10253" max="10496" width="9.140625" style="165"/>
    <col min="10497" max="10497" width="6.5703125" style="165" customWidth="1"/>
    <col min="10498" max="10498" width="10.85546875" style="165" customWidth="1"/>
    <col min="10499" max="10499" width="2.5703125" style="165" customWidth="1"/>
    <col min="10500" max="10500" width="9.140625" style="165"/>
    <col min="10501" max="10501" width="47.5703125" style="165" customWidth="1"/>
    <col min="10502" max="10502" width="9.140625" style="165"/>
    <col min="10503" max="10503" width="16.5703125" style="165" customWidth="1"/>
    <col min="10504" max="10504" width="26" style="165" customWidth="1"/>
    <col min="10505" max="10505" width="9.140625" style="165"/>
    <col min="10506" max="10506" width="0.140625" style="165" customWidth="1"/>
    <col min="10507" max="10507" width="15.28515625" style="165" bestFit="1" customWidth="1"/>
    <col min="10508" max="10508" width="14.5703125" style="165" bestFit="1" customWidth="1"/>
    <col min="10509" max="10752" width="9.140625" style="165"/>
    <col min="10753" max="10753" width="6.5703125" style="165" customWidth="1"/>
    <col min="10754" max="10754" width="10.85546875" style="165" customWidth="1"/>
    <col min="10755" max="10755" width="2.5703125" style="165" customWidth="1"/>
    <col min="10756" max="10756" width="9.140625" style="165"/>
    <col min="10757" max="10757" width="47.5703125" style="165" customWidth="1"/>
    <col min="10758" max="10758" width="9.140625" style="165"/>
    <col min="10759" max="10759" width="16.5703125" style="165" customWidth="1"/>
    <col min="10760" max="10760" width="26" style="165" customWidth="1"/>
    <col min="10761" max="10761" width="9.140625" style="165"/>
    <col min="10762" max="10762" width="0.140625" style="165" customWidth="1"/>
    <col min="10763" max="10763" width="15.28515625" style="165" bestFit="1" customWidth="1"/>
    <col min="10764" max="10764" width="14.5703125" style="165" bestFit="1" customWidth="1"/>
    <col min="10765" max="11008" width="9.140625" style="165"/>
    <col min="11009" max="11009" width="6.5703125" style="165" customWidth="1"/>
    <col min="11010" max="11010" width="10.85546875" style="165" customWidth="1"/>
    <col min="11011" max="11011" width="2.5703125" style="165" customWidth="1"/>
    <col min="11012" max="11012" width="9.140625" style="165"/>
    <col min="11013" max="11013" width="47.5703125" style="165" customWidth="1"/>
    <col min="11014" max="11014" width="9.140625" style="165"/>
    <col min="11015" max="11015" width="16.5703125" style="165" customWidth="1"/>
    <col min="11016" max="11016" width="26" style="165" customWidth="1"/>
    <col min="11017" max="11017" width="9.140625" style="165"/>
    <col min="11018" max="11018" width="0.140625" style="165" customWidth="1"/>
    <col min="11019" max="11019" width="15.28515625" style="165" bestFit="1" customWidth="1"/>
    <col min="11020" max="11020" width="14.5703125" style="165" bestFit="1" customWidth="1"/>
    <col min="11021" max="11264" width="9.140625" style="165"/>
    <col min="11265" max="11265" width="6.5703125" style="165" customWidth="1"/>
    <col min="11266" max="11266" width="10.85546875" style="165" customWidth="1"/>
    <col min="11267" max="11267" width="2.5703125" style="165" customWidth="1"/>
    <col min="11268" max="11268" width="9.140625" style="165"/>
    <col min="11269" max="11269" width="47.5703125" style="165" customWidth="1"/>
    <col min="11270" max="11270" width="9.140625" style="165"/>
    <col min="11271" max="11271" width="16.5703125" style="165" customWidth="1"/>
    <col min="11272" max="11272" width="26" style="165" customWidth="1"/>
    <col min="11273" max="11273" width="9.140625" style="165"/>
    <col min="11274" max="11274" width="0.140625" style="165" customWidth="1"/>
    <col min="11275" max="11275" width="15.28515625" style="165" bestFit="1" customWidth="1"/>
    <col min="11276" max="11276" width="14.5703125" style="165" bestFit="1" customWidth="1"/>
    <col min="11277" max="11520" width="9.140625" style="165"/>
    <col min="11521" max="11521" width="6.5703125" style="165" customWidth="1"/>
    <col min="11522" max="11522" width="10.85546875" style="165" customWidth="1"/>
    <col min="11523" max="11523" width="2.5703125" style="165" customWidth="1"/>
    <col min="11524" max="11524" width="9.140625" style="165"/>
    <col min="11525" max="11525" width="47.5703125" style="165" customWidth="1"/>
    <col min="11526" max="11526" width="9.140625" style="165"/>
    <col min="11527" max="11527" width="16.5703125" style="165" customWidth="1"/>
    <col min="11528" max="11528" width="26" style="165" customWidth="1"/>
    <col min="11529" max="11529" width="9.140625" style="165"/>
    <col min="11530" max="11530" width="0.140625" style="165" customWidth="1"/>
    <col min="11531" max="11531" width="15.28515625" style="165" bestFit="1" customWidth="1"/>
    <col min="11532" max="11532" width="14.5703125" style="165" bestFit="1" customWidth="1"/>
    <col min="11533" max="11776" width="9.140625" style="165"/>
    <col min="11777" max="11777" width="6.5703125" style="165" customWidth="1"/>
    <col min="11778" max="11778" width="10.85546875" style="165" customWidth="1"/>
    <col min="11779" max="11779" width="2.5703125" style="165" customWidth="1"/>
    <col min="11780" max="11780" width="9.140625" style="165"/>
    <col min="11781" max="11781" width="47.5703125" style="165" customWidth="1"/>
    <col min="11782" max="11782" width="9.140625" style="165"/>
    <col min="11783" max="11783" width="16.5703125" style="165" customWidth="1"/>
    <col min="11784" max="11784" width="26" style="165" customWidth="1"/>
    <col min="11785" max="11785" width="9.140625" style="165"/>
    <col min="11786" max="11786" width="0.140625" style="165" customWidth="1"/>
    <col min="11787" max="11787" width="15.28515625" style="165" bestFit="1" customWidth="1"/>
    <col min="11788" max="11788" width="14.5703125" style="165" bestFit="1" customWidth="1"/>
    <col min="11789" max="12032" width="9.140625" style="165"/>
    <col min="12033" max="12033" width="6.5703125" style="165" customWidth="1"/>
    <col min="12034" max="12034" width="10.85546875" style="165" customWidth="1"/>
    <col min="12035" max="12035" width="2.5703125" style="165" customWidth="1"/>
    <col min="12036" max="12036" width="9.140625" style="165"/>
    <col min="12037" max="12037" width="47.5703125" style="165" customWidth="1"/>
    <col min="12038" max="12038" width="9.140625" style="165"/>
    <col min="12039" max="12039" width="16.5703125" style="165" customWidth="1"/>
    <col min="12040" max="12040" width="26" style="165" customWidth="1"/>
    <col min="12041" max="12041" width="9.140625" style="165"/>
    <col min="12042" max="12042" width="0.140625" style="165" customWidth="1"/>
    <col min="12043" max="12043" width="15.28515625" style="165" bestFit="1" customWidth="1"/>
    <col min="12044" max="12044" width="14.5703125" style="165" bestFit="1" customWidth="1"/>
    <col min="12045" max="12288" width="9.140625" style="165"/>
    <col min="12289" max="12289" width="6.5703125" style="165" customWidth="1"/>
    <col min="12290" max="12290" width="10.85546875" style="165" customWidth="1"/>
    <col min="12291" max="12291" width="2.5703125" style="165" customWidth="1"/>
    <col min="12292" max="12292" width="9.140625" style="165"/>
    <col min="12293" max="12293" width="47.5703125" style="165" customWidth="1"/>
    <col min="12294" max="12294" width="9.140625" style="165"/>
    <col min="12295" max="12295" width="16.5703125" style="165" customWidth="1"/>
    <col min="12296" max="12296" width="26" style="165" customWidth="1"/>
    <col min="12297" max="12297" width="9.140625" style="165"/>
    <col min="12298" max="12298" width="0.140625" style="165" customWidth="1"/>
    <col min="12299" max="12299" width="15.28515625" style="165" bestFit="1" customWidth="1"/>
    <col min="12300" max="12300" width="14.5703125" style="165" bestFit="1" customWidth="1"/>
    <col min="12301" max="12544" width="9.140625" style="165"/>
    <col min="12545" max="12545" width="6.5703125" style="165" customWidth="1"/>
    <col min="12546" max="12546" width="10.85546875" style="165" customWidth="1"/>
    <col min="12547" max="12547" width="2.5703125" style="165" customWidth="1"/>
    <col min="12548" max="12548" width="9.140625" style="165"/>
    <col min="12549" max="12549" width="47.5703125" style="165" customWidth="1"/>
    <col min="12550" max="12550" width="9.140625" style="165"/>
    <col min="12551" max="12551" width="16.5703125" style="165" customWidth="1"/>
    <col min="12552" max="12552" width="26" style="165" customWidth="1"/>
    <col min="12553" max="12553" width="9.140625" style="165"/>
    <col min="12554" max="12554" width="0.140625" style="165" customWidth="1"/>
    <col min="12555" max="12555" width="15.28515625" style="165" bestFit="1" customWidth="1"/>
    <col min="12556" max="12556" width="14.5703125" style="165" bestFit="1" customWidth="1"/>
    <col min="12557" max="12800" width="9.140625" style="165"/>
    <col min="12801" max="12801" width="6.5703125" style="165" customWidth="1"/>
    <col min="12802" max="12802" width="10.85546875" style="165" customWidth="1"/>
    <col min="12803" max="12803" width="2.5703125" style="165" customWidth="1"/>
    <col min="12804" max="12804" width="9.140625" style="165"/>
    <col min="12805" max="12805" width="47.5703125" style="165" customWidth="1"/>
    <col min="12806" max="12806" width="9.140625" style="165"/>
    <col min="12807" max="12807" width="16.5703125" style="165" customWidth="1"/>
    <col min="12808" max="12808" width="26" style="165" customWidth="1"/>
    <col min="12809" max="12809" width="9.140625" style="165"/>
    <col min="12810" max="12810" width="0.140625" style="165" customWidth="1"/>
    <col min="12811" max="12811" width="15.28515625" style="165" bestFit="1" customWidth="1"/>
    <col min="12812" max="12812" width="14.5703125" style="165" bestFit="1" customWidth="1"/>
    <col min="12813" max="13056" width="9.140625" style="165"/>
    <col min="13057" max="13057" width="6.5703125" style="165" customWidth="1"/>
    <col min="13058" max="13058" width="10.85546875" style="165" customWidth="1"/>
    <col min="13059" max="13059" width="2.5703125" style="165" customWidth="1"/>
    <col min="13060" max="13060" width="9.140625" style="165"/>
    <col min="13061" max="13061" width="47.5703125" style="165" customWidth="1"/>
    <col min="13062" max="13062" width="9.140625" style="165"/>
    <col min="13063" max="13063" width="16.5703125" style="165" customWidth="1"/>
    <col min="13064" max="13064" width="26" style="165" customWidth="1"/>
    <col min="13065" max="13065" width="9.140625" style="165"/>
    <col min="13066" max="13066" width="0.140625" style="165" customWidth="1"/>
    <col min="13067" max="13067" width="15.28515625" style="165" bestFit="1" customWidth="1"/>
    <col min="13068" max="13068" width="14.5703125" style="165" bestFit="1" customWidth="1"/>
    <col min="13069" max="13312" width="9.140625" style="165"/>
    <col min="13313" max="13313" width="6.5703125" style="165" customWidth="1"/>
    <col min="13314" max="13314" width="10.85546875" style="165" customWidth="1"/>
    <col min="13315" max="13315" width="2.5703125" style="165" customWidth="1"/>
    <col min="13316" max="13316" width="9.140625" style="165"/>
    <col min="13317" max="13317" width="47.5703125" style="165" customWidth="1"/>
    <col min="13318" max="13318" width="9.140625" style="165"/>
    <col min="13319" max="13319" width="16.5703125" style="165" customWidth="1"/>
    <col min="13320" max="13320" width="26" style="165" customWidth="1"/>
    <col min="13321" max="13321" width="9.140625" style="165"/>
    <col min="13322" max="13322" width="0.140625" style="165" customWidth="1"/>
    <col min="13323" max="13323" width="15.28515625" style="165" bestFit="1" customWidth="1"/>
    <col min="13324" max="13324" width="14.5703125" style="165" bestFit="1" customWidth="1"/>
    <col min="13325" max="13568" width="9.140625" style="165"/>
    <col min="13569" max="13569" width="6.5703125" style="165" customWidth="1"/>
    <col min="13570" max="13570" width="10.85546875" style="165" customWidth="1"/>
    <col min="13571" max="13571" width="2.5703125" style="165" customWidth="1"/>
    <col min="13572" max="13572" width="9.140625" style="165"/>
    <col min="13573" max="13573" width="47.5703125" style="165" customWidth="1"/>
    <col min="13574" max="13574" width="9.140625" style="165"/>
    <col min="13575" max="13575" width="16.5703125" style="165" customWidth="1"/>
    <col min="13576" max="13576" width="26" style="165" customWidth="1"/>
    <col min="13577" max="13577" width="9.140625" style="165"/>
    <col min="13578" max="13578" width="0.140625" style="165" customWidth="1"/>
    <col min="13579" max="13579" width="15.28515625" style="165" bestFit="1" customWidth="1"/>
    <col min="13580" max="13580" width="14.5703125" style="165" bestFit="1" customWidth="1"/>
    <col min="13581" max="13824" width="9.140625" style="165"/>
    <col min="13825" max="13825" width="6.5703125" style="165" customWidth="1"/>
    <col min="13826" max="13826" width="10.85546875" style="165" customWidth="1"/>
    <col min="13827" max="13827" width="2.5703125" style="165" customWidth="1"/>
    <col min="13828" max="13828" width="9.140625" style="165"/>
    <col min="13829" max="13829" width="47.5703125" style="165" customWidth="1"/>
    <col min="13830" max="13830" width="9.140625" style="165"/>
    <col min="13831" max="13831" width="16.5703125" style="165" customWidth="1"/>
    <col min="13832" max="13832" width="26" style="165" customWidth="1"/>
    <col min="13833" max="13833" width="9.140625" style="165"/>
    <col min="13834" max="13834" width="0.140625" style="165" customWidth="1"/>
    <col min="13835" max="13835" width="15.28515625" style="165" bestFit="1" customWidth="1"/>
    <col min="13836" max="13836" width="14.5703125" style="165" bestFit="1" customWidth="1"/>
    <col min="13837" max="14080" width="9.140625" style="165"/>
    <col min="14081" max="14081" width="6.5703125" style="165" customWidth="1"/>
    <col min="14082" max="14082" width="10.85546875" style="165" customWidth="1"/>
    <col min="14083" max="14083" width="2.5703125" style="165" customWidth="1"/>
    <col min="14084" max="14084" width="9.140625" style="165"/>
    <col min="14085" max="14085" width="47.5703125" style="165" customWidth="1"/>
    <col min="14086" max="14086" width="9.140625" style="165"/>
    <col min="14087" max="14087" width="16.5703125" style="165" customWidth="1"/>
    <col min="14088" max="14088" width="26" style="165" customWidth="1"/>
    <col min="14089" max="14089" width="9.140625" style="165"/>
    <col min="14090" max="14090" width="0.140625" style="165" customWidth="1"/>
    <col min="14091" max="14091" width="15.28515625" style="165" bestFit="1" customWidth="1"/>
    <col min="14092" max="14092" width="14.5703125" style="165" bestFit="1" customWidth="1"/>
    <col min="14093" max="14336" width="9.140625" style="165"/>
    <col min="14337" max="14337" width="6.5703125" style="165" customWidth="1"/>
    <col min="14338" max="14338" width="10.85546875" style="165" customWidth="1"/>
    <col min="14339" max="14339" width="2.5703125" style="165" customWidth="1"/>
    <col min="14340" max="14340" width="9.140625" style="165"/>
    <col min="14341" max="14341" width="47.5703125" style="165" customWidth="1"/>
    <col min="14342" max="14342" width="9.140625" style="165"/>
    <col min="14343" max="14343" width="16.5703125" style="165" customWidth="1"/>
    <col min="14344" max="14344" width="26" style="165" customWidth="1"/>
    <col min="14345" max="14345" width="9.140625" style="165"/>
    <col min="14346" max="14346" width="0.140625" style="165" customWidth="1"/>
    <col min="14347" max="14347" width="15.28515625" style="165" bestFit="1" customWidth="1"/>
    <col min="14348" max="14348" width="14.5703125" style="165" bestFit="1" customWidth="1"/>
    <col min="14349" max="14592" width="9.140625" style="165"/>
    <col min="14593" max="14593" width="6.5703125" style="165" customWidth="1"/>
    <col min="14594" max="14594" width="10.85546875" style="165" customWidth="1"/>
    <col min="14595" max="14595" width="2.5703125" style="165" customWidth="1"/>
    <col min="14596" max="14596" width="9.140625" style="165"/>
    <col min="14597" max="14597" width="47.5703125" style="165" customWidth="1"/>
    <col min="14598" max="14598" width="9.140625" style="165"/>
    <col min="14599" max="14599" width="16.5703125" style="165" customWidth="1"/>
    <col min="14600" max="14600" width="26" style="165" customWidth="1"/>
    <col min="14601" max="14601" width="9.140625" style="165"/>
    <col min="14602" max="14602" width="0.140625" style="165" customWidth="1"/>
    <col min="14603" max="14603" width="15.28515625" style="165" bestFit="1" customWidth="1"/>
    <col min="14604" max="14604" width="14.5703125" style="165" bestFit="1" customWidth="1"/>
    <col min="14605" max="14848" width="9.140625" style="165"/>
    <col min="14849" max="14849" width="6.5703125" style="165" customWidth="1"/>
    <col min="14850" max="14850" width="10.85546875" style="165" customWidth="1"/>
    <col min="14851" max="14851" width="2.5703125" style="165" customWidth="1"/>
    <col min="14852" max="14852" width="9.140625" style="165"/>
    <col min="14853" max="14853" width="47.5703125" style="165" customWidth="1"/>
    <col min="14854" max="14854" width="9.140625" style="165"/>
    <col min="14855" max="14855" width="16.5703125" style="165" customWidth="1"/>
    <col min="14856" max="14856" width="26" style="165" customWidth="1"/>
    <col min="14857" max="14857" width="9.140625" style="165"/>
    <col min="14858" max="14858" width="0.140625" style="165" customWidth="1"/>
    <col min="14859" max="14859" width="15.28515625" style="165" bestFit="1" customWidth="1"/>
    <col min="14860" max="14860" width="14.5703125" style="165" bestFit="1" customWidth="1"/>
    <col min="14861" max="15104" width="9.140625" style="165"/>
    <col min="15105" max="15105" width="6.5703125" style="165" customWidth="1"/>
    <col min="15106" max="15106" width="10.85546875" style="165" customWidth="1"/>
    <col min="15107" max="15107" width="2.5703125" style="165" customWidth="1"/>
    <col min="15108" max="15108" width="9.140625" style="165"/>
    <col min="15109" max="15109" width="47.5703125" style="165" customWidth="1"/>
    <col min="15110" max="15110" width="9.140625" style="165"/>
    <col min="15111" max="15111" width="16.5703125" style="165" customWidth="1"/>
    <col min="15112" max="15112" width="26" style="165" customWidth="1"/>
    <col min="15113" max="15113" width="9.140625" style="165"/>
    <col min="15114" max="15114" width="0.140625" style="165" customWidth="1"/>
    <col min="15115" max="15115" width="15.28515625" style="165" bestFit="1" customWidth="1"/>
    <col min="15116" max="15116" width="14.5703125" style="165" bestFit="1" customWidth="1"/>
    <col min="15117" max="15360" width="9.140625" style="165"/>
    <col min="15361" max="15361" width="6.5703125" style="165" customWidth="1"/>
    <col min="15362" max="15362" width="10.85546875" style="165" customWidth="1"/>
    <col min="15363" max="15363" width="2.5703125" style="165" customWidth="1"/>
    <col min="15364" max="15364" width="9.140625" style="165"/>
    <col min="15365" max="15365" width="47.5703125" style="165" customWidth="1"/>
    <col min="15366" max="15366" width="9.140625" style="165"/>
    <col min="15367" max="15367" width="16.5703125" style="165" customWidth="1"/>
    <col min="15368" max="15368" width="26" style="165" customWidth="1"/>
    <col min="15369" max="15369" width="9.140625" style="165"/>
    <col min="15370" max="15370" width="0.140625" style="165" customWidth="1"/>
    <col min="15371" max="15371" width="15.28515625" style="165" bestFit="1" customWidth="1"/>
    <col min="15372" max="15372" width="14.5703125" style="165" bestFit="1" customWidth="1"/>
    <col min="15373" max="15616" width="9.140625" style="165"/>
    <col min="15617" max="15617" width="6.5703125" style="165" customWidth="1"/>
    <col min="15618" max="15618" width="10.85546875" style="165" customWidth="1"/>
    <col min="15619" max="15619" width="2.5703125" style="165" customWidth="1"/>
    <col min="15620" max="15620" width="9.140625" style="165"/>
    <col min="15621" max="15621" width="47.5703125" style="165" customWidth="1"/>
    <col min="15622" max="15622" width="9.140625" style="165"/>
    <col min="15623" max="15623" width="16.5703125" style="165" customWidth="1"/>
    <col min="15624" max="15624" width="26" style="165" customWidth="1"/>
    <col min="15625" max="15625" width="9.140625" style="165"/>
    <col min="15626" max="15626" width="0.140625" style="165" customWidth="1"/>
    <col min="15627" max="15627" width="15.28515625" style="165" bestFit="1" customWidth="1"/>
    <col min="15628" max="15628" width="14.5703125" style="165" bestFit="1" customWidth="1"/>
    <col min="15629" max="15872" width="9.140625" style="165"/>
    <col min="15873" max="15873" width="6.5703125" style="165" customWidth="1"/>
    <col min="15874" max="15874" width="10.85546875" style="165" customWidth="1"/>
    <col min="15875" max="15875" width="2.5703125" style="165" customWidth="1"/>
    <col min="15876" max="15876" width="9.140625" style="165"/>
    <col min="15877" max="15877" width="47.5703125" style="165" customWidth="1"/>
    <col min="15878" max="15878" width="9.140625" style="165"/>
    <col min="15879" max="15879" width="16.5703125" style="165" customWidth="1"/>
    <col min="15880" max="15880" width="26" style="165" customWidth="1"/>
    <col min="15881" max="15881" width="9.140625" style="165"/>
    <col min="15882" max="15882" width="0.140625" style="165" customWidth="1"/>
    <col min="15883" max="15883" width="15.28515625" style="165" bestFit="1" customWidth="1"/>
    <col min="15884" max="15884" width="14.5703125" style="165" bestFit="1" customWidth="1"/>
    <col min="15885" max="16128" width="9.140625" style="165"/>
    <col min="16129" max="16129" width="6.5703125" style="165" customWidth="1"/>
    <col min="16130" max="16130" width="10.85546875" style="165" customWidth="1"/>
    <col min="16131" max="16131" width="2.5703125" style="165" customWidth="1"/>
    <col min="16132" max="16132" width="9.140625" style="165"/>
    <col min="16133" max="16133" width="47.5703125" style="165" customWidth="1"/>
    <col min="16134" max="16134" width="9.140625" style="165"/>
    <col min="16135" max="16135" width="16.5703125" style="165" customWidth="1"/>
    <col min="16136" max="16136" width="26" style="165" customWidth="1"/>
    <col min="16137" max="16137" width="9.140625" style="165"/>
    <col min="16138" max="16138" width="0.140625" style="165" customWidth="1"/>
    <col min="16139" max="16139" width="15.28515625" style="165" bestFit="1" customWidth="1"/>
    <col min="16140" max="16140" width="14.5703125" style="165" bestFit="1" customWidth="1"/>
    <col min="16141" max="16384" width="9.140625" style="165"/>
  </cols>
  <sheetData>
    <row r="1" spans="1:12" s="147" customFormat="1" ht="21.75" customHeight="1" x14ac:dyDescent="0.2">
      <c r="F1" s="148"/>
      <c r="G1" s="148"/>
      <c r="H1" s="149" t="s">
        <v>182</v>
      </c>
      <c r="L1" s="148"/>
    </row>
    <row r="2" spans="1:12" s="3" customFormat="1" ht="21.75" customHeight="1" x14ac:dyDescent="0.2">
      <c r="A2" s="2" t="s">
        <v>183</v>
      </c>
      <c r="C2" s="3" t="s">
        <v>281</v>
      </c>
      <c r="G2" s="150"/>
      <c r="H2" s="151"/>
      <c r="L2" s="152"/>
    </row>
    <row r="3" spans="1:12" s="155" customFormat="1" ht="21.75" customHeight="1" x14ac:dyDescent="0.2">
      <c r="A3" s="2" t="s">
        <v>184</v>
      </c>
      <c r="B3" s="2"/>
      <c r="C3" s="153" t="s">
        <v>218</v>
      </c>
      <c r="D3" s="2"/>
      <c r="E3" s="2"/>
      <c r="F3" s="154"/>
      <c r="G3" s="154"/>
      <c r="H3" s="2"/>
      <c r="L3" s="156"/>
    </row>
    <row r="4" spans="1:12" s="155" customFormat="1" ht="21.75" customHeight="1" x14ac:dyDescent="0.2">
      <c r="A4" s="2" t="s">
        <v>185</v>
      </c>
      <c r="B4" s="2"/>
      <c r="C4" s="2"/>
      <c r="D4" s="2"/>
      <c r="E4" s="2"/>
      <c r="F4" s="2" t="s">
        <v>8</v>
      </c>
      <c r="G4" s="154"/>
      <c r="H4" s="2"/>
      <c r="L4" s="156"/>
    </row>
    <row r="5" spans="1:12" s="155" customFormat="1" ht="21.75" customHeight="1" x14ac:dyDescent="0.2">
      <c r="A5" s="2" t="s">
        <v>186</v>
      </c>
      <c r="B5" s="2"/>
      <c r="C5" s="153" t="s">
        <v>187</v>
      </c>
      <c r="D5" s="9"/>
      <c r="E5" s="9"/>
      <c r="F5" s="157"/>
      <c r="G5" s="157"/>
      <c r="H5" s="2"/>
      <c r="L5" s="156"/>
    </row>
    <row r="6" spans="1:12" s="147" customFormat="1" ht="21.75" customHeight="1" x14ac:dyDescent="0.2">
      <c r="A6" s="158"/>
      <c r="B6" s="158"/>
      <c r="C6" s="158"/>
      <c r="D6" s="158"/>
      <c r="E6" s="158"/>
      <c r="F6" s="159"/>
      <c r="G6" s="159"/>
      <c r="H6" s="158"/>
      <c r="L6" s="148"/>
    </row>
    <row r="7" spans="1:12" s="162" customFormat="1" ht="21.75" customHeight="1" x14ac:dyDescent="0.2">
      <c r="A7" s="160" t="s">
        <v>188</v>
      </c>
      <c r="B7" s="390" t="s">
        <v>2</v>
      </c>
      <c r="C7" s="391"/>
      <c r="D7" s="391"/>
      <c r="E7" s="392"/>
      <c r="F7" s="393" t="s">
        <v>189</v>
      </c>
      <c r="G7" s="394"/>
      <c r="H7" s="161" t="s">
        <v>190</v>
      </c>
      <c r="L7" s="148"/>
    </row>
    <row r="8" spans="1:12" ht="21.75" customHeight="1" x14ac:dyDescent="0.2">
      <c r="A8" s="163"/>
      <c r="B8" s="395" t="s">
        <v>191</v>
      </c>
      <c r="C8" s="396"/>
      <c r="D8" s="396"/>
      <c r="E8" s="397"/>
      <c r="F8" s="398"/>
      <c r="G8" s="399"/>
      <c r="H8" s="164"/>
    </row>
    <row r="9" spans="1:12" s="168" customFormat="1" ht="45" customHeight="1" x14ac:dyDescent="0.2">
      <c r="A9" s="166">
        <v>1</v>
      </c>
      <c r="B9" s="400" t="s">
        <v>281</v>
      </c>
      <c r="C9" s="401"/>
      <c r="D9" s="401"/>
      <c r="E9" s="402"/>
      <c r="F9" s="403"/>
      <c r="G9" s="404"/>
      <c r="H9" s="167"/>
      <c r="L9" s="169"/>
    </row>
    <row r="10" spans="1:12" ht="21.75" customHeight="1" x14ac:dyDescent="0.2">
      <c r="A10" s="166">
        <v>2</v>
      </c>
      <c r="B10" s="170" t="s">
        <v>192</v>
      </c>
      <c r="C10" s="171"/>
      <c r="D10" s="171"/>
      <c r="E10" s="172"/>
      <c r="F10" s="173"/>
      <c r="G10" s="174"/>
      <c r="H10" s="175"/>
    </row>
    <row r="11" spans="1:12" ht="21.75" customHeight="1" x14ac:dyDescent="0.2">
      <c r="A11" s="176"/>
      <c r="B11" s="170"/>
      <c r="C11" s="171"/>
      <c r="D11" s="171"/>
      <c r="E11" s="172"/>
      <c r="F11" s="173"/>
      <c r="G11" s="174"/>
      <c r="H11" s="175"/>
    </row>
    <row r="12" spans="1:12" ht="21.75" customHeight="1" x14ac:dyDescent="0.2">
      <c r="A12" s="176"/>
      <c r="B12" s="170"/>
      <c r="C12" s="171"/>
      <c r="D12" s="171"/>
      <c r="E12" s="172"/>
      <c r="F12" s="173"/>
      <c r="G12" s="174"/>
      <c r="H12" s="175"/>
    </row>
    <row r="13" spans="1:12" ht="21.75" customHeight="1" x14ac:dyDescent="0.2">
      <c r="A13" s="176"/>
      <c r="B13" s="170"/>
      <c r="C13" s="171"/>
      <c r="D13" s="171"/>
      <c r="E13" s="172"/>
      <c r="F13" s="173"/>
      <c r="G13" s="174"/>
      <c r="H13" s="175"/>
    </row>
    <row r="14" spans="1:12" ht="21.75" customHeight="1" x14ac:dyDescent="0.2">
      <c r="A14" s="176"/>
      <c r="B14" s="170"/>
      <c r="C14" s="171"/>
      <c r="D14" s="171"/>
      <c r="E14" s="172"/>
      <c r="F14" s="173"/>
      <c r="G14" s="174"/>
      <c r="H14" s="175"/>
    </row>
    <row r="15" spans="1:12" ht="21.75" customHeight="1" x14ac:dyDescent="0.2">
      <c r="A15" s="176"/>
      <c r="B15" s="170"/>
      <c r="C15" s="171"/>
      <c r="D15" s="171"/>
      <c r="E15" s="172"/>
      <c r="F15" s="173"/>
      <c r="G15" s="174"/>
      <c r="H15" s="175"/>
    </row>
    <row r="16" spans="1:12" ht="21.75" customHeight="1" x14ac:dyDescent="0.2">
      <c r="A16" s="177"/>
      <c r="B16" s="405"/>
      <c r="C16" s="406"/>
      <c r="D16" s="406"/>
      <c r="E16" s="407"/>
      <c r="F16" s="408"/>
      <c r="G16" s="409"/>
      <c r="H16" s="175"/>
    </row>
    <row r="17" spans="1:16" ht="21.75" customHeight="1" x14ac:dyDescent="0.2">
      <c r="A17" s="178"/>
      <c r="B17" s="410"/>
      <c r="C17" s="411"/>
      <c r="D17" s="411"/>
      <c r="E17" s="412"/>
      <c r="F17" s="413"/>
      <c r="G17" s="414"/>
      <c r="H17" s="179"/>
    </row>
    <row r="18" spans="1:16" ht="21.75" customHeight="1" x14ac:dyDescent="0.2">
      <c r="A18" s="180"/>
      <c r="B18" s="415" t="s">
        <v>193</v>
      </c>
      <c r="C18" s="416"/>
      <c r="D18" s="416"/>
      <c r="E18" s="417"/>
      <c r="F18" s="418"/>
      <c r="G18" s="419"/>
      <c r="H18" s="181"/>
      <c r="K18" s="112"/>
    </row>
    <row r="19" spans="1:16" ht="21.75" customHeight="1" x14ac:dyDescent="0.2">
      <c r="A19" s="180"/>
      <c r="B19" s="182" t="s">
        <v>194</v>
      </c>
      <c r="C19" s="183"/>
      <c r="D19" s="183"/>
      <c r="E19" s="184"/>
      <c r="F19" s="185"/>
      <c r="G19" s="186"/>
      <c r="H19" s="181"/>
      <c r="K19" s="389"/>
    </row>
    <row r="20" spans="1:16" ht="21.75" customHeight="1" x14ac:dyDescent="0.2">
      <c r="A20" s="180"/>
      <c r="B20" s="182" t="s">
        <v>195</v>
      </c>
      <c r="C20" s="183"/>
      <c r="D20" s="183"/>
      <c r="E20" s="184"/>
      <c r="F20" s="418"/>
      <c r="G20" s="419"/>
      <c r="H20" s="181"/>
    </row>
    <row r="21" spans="1:16" ht="21.75" customHeight="1" x14ac:dyDescent="0.2">
      <c r="A21" s="180"/>
      <c r="B21" s="421"/>
      <c r="C21" s="422"/>
      <c r="D21" s="422"/>
      <c r="E21" s="422"/>
      <c r="F21" s="422"/>
      <c r="G21" s="423"/>
      <c r="H21" s="181"/>
    </row>
    <row r="22" spans="1:16" ht="21.75" customHeight="1" x14ac:dyDescent="0.2">
      <c r="L22" s="187"/>
      <c r="N22" s="188"/>
    </row>
    <row r="23" spans="1:16" ht="21.75" customHeight="1" x14ac:dyDescent="0.2">
      <c r="N23" s="188"/>
      <c r="P23" s="188"/>
    </row>
    <row r="24" spans="1:16" ht="21.75" customHeight="1" x14ac:dyDescent="0.2">
      <c r="B24" s="165" t="s">
        <v>355</v>
      </c>
      <c r="D24" s="189"/>
      <c r="N24" s="188"/>
      <c r="P24" s="188"/>
    </row>
    <row r="25" spans="1:16" ht="21.75" customHeight="1" x14ac:dyDescent="0.2">
      <c r="F25" s="165"/>
      <c r="G25" s="165"/>
      <c r="N25" s="188"/>
      <c r="P25" s="188"/>
    </row>
    <row r="26" spans="1:16" ht="21.75" customHeight="1" x14ac:dyDescent="0.2">
      <c r="F26" s="165"/>
      <c r="G26" s="165"/>
      <c r="L26" s="190"/>
      <c r="M26" s="1"/>
      <c r="N26" s="1"/>
      <c r="P26" s="188"/>
    </row>
    <row r="27" spans="1:16" ht="21.75" customHeight="1" x14ac:dyDescent="0.2">
      <c r="F27" s="165"/>
      <c r="G27" s="165"/>
      <c r="L27" s="190"/>
      <c r="M27" s="1"/>
      <c r="N27" s="1"/>
      <c r="P27" s="188"/>
    </row>
    <row r="28" spans="1:16" ht="21.75" customHeight="1" x14ac:dyDescent="0.2">
      <c r="F28" s="165"/>
      <c r="G28" s="165"/>
      <c r="L28" s="191"/>
      <c r="M28" s="1"/>
      <c r="N28" s="1"/>
      <c r="P28" s="188"/>
    </row>
    <row r="29" spans="1:16" ht="21.75" customHeight="1" x14ac:dyDescent="0.2">
      <c r="F29" s="165"/>
      <c r="G29" s="165"/>
      <c r="L29" s="191"/>
      <c r="M29" s="1"/>
      <c r="N29" s="1"/>
      <c r="P29" s="188"/>
    </row>
    <row r="30" spans="1:16" ht="21.75" customHeight="1" x14ac:dyDescent="0.2">
      <c r="F30" s="165"/>
      <c r="G30" s="165"/>
      <c r="L30" s="191"/>
      <c r="M30" s="1"/>
      <c r="N30" s="1"/>
      <c r="P30" s="188"/>
    </row>
    <row r="31" spans="1:16" ht="21.75" customHeight="1" x14ac:dyDescent="0.2">
      <c r="F31" s="165"/>
      <c r="G31" s="165"/>
      <c r="L31" s="191"/>
      <c r="M31" s="1"/>
      <c r="N31" s="1"/>
      <c r="P31" s="188"/>
    </row>
    <row r="32" spans="1:16" ht="21.75" customHeight="1" x14ac:dyDescent="0.2">
      <c r="F32" s="165"/>
      <c r="G32" s="165"/>
      <c r="L32" s="191"/>
      <c r="M32" s="1"/>
      <c r="N32" s="1"/>
      <c r="P32" s="188"/>
    </row>
    <row r="33" spans="5:16" ht="21.75" customHeight="1" x14ac:dyDescent="0.2">
      <c r="F33" s="165"/>
      <c r="G33" s="165"/>
      <c r="L33" s="191"/>
      <c r="M33" s="1"/>
      <c r="N33" s="1"/>
      <c r="P33" s="188"/>
    </row>
    <row r="34" spans="5:16" ht="21.75" customHeight="1" x14ac:dyDescent="0.2">
      <c r="E34" s="1"/>
      <c r="F34" s="1"/>
      <c r="G34" s="1"/>
      <c r="H34" s="1"/>
      <c r="I34" s="1"/>
      <c r="J34" s="1"/>
      <c r="K34" s="1"/>
      <c r="L34" s="191"/>
      <c r="M34" s="1"/>
      <c r="N34" s="1"/>
      <c r="P34" s="188"/>
    </row>
    <row r="35" spans="5:16" ht="21.75" customHeight="1" x14ac:dyDescent="0.2">
      <c r="E35" s="1"/>
      <c r="F35" s="1"/>
      <c r="G35" s="1"/>
      <c r="H35" s="1"/>
      <c r="I35" s="1"/>
      <c r="J35" s="1"/>
      <c r="K35" s="1"/>
      <c r="L35" s="191"/>
      <c r="M35" s="1"/>
      <c r="N35" s="1"/>
      <c r="P35" s="188"/>
    </row>
    <row r="36" spans="5:16" ht="21.75" customHeight="1" x14ac:dyDescent="0.2">
      <c r="E36" s="1"/>
      <c r="F36" s="1"/>
      <c r="G36" s="1"/>
      <c r="H36" s="1"/>
      <c r="I36" s="1"/>
      <c r="J36" s="1"/>
      <c r="K36" s="1"/>
      <c r="L36" s="191"/>
      <c r="M36" s="1"/>
      <c r="N36" s="1"/>
      <c r="P36" s="188"/>
    </row>
    <row r="37" spans="5:16" ht="21.75" customHeight="1" x14ac:dyDescent="0.2">
      <c r="E37" s="1"/>
      <c r="F37" s="1"/>
      <c r="G37" s="1"/>
      <c r="H37" s="1"/>
      <c r="I37" s="1"/>
      <c r="J37" s="1"/>
      <c r="K37" s="1"/>
      <c r="L37" s="191"/>
      <c r="M37" s="1"/>
      <c r="N37" s="1"/>
      <c r="P37" s="188"/>
    </row>
    <row r="38" spans="5:16" ht="21.75" customHeight="1" x14ac:dyDescent="0.2">
      <c r="E38" s="1"/>
      <c r="F38" s="1"/>
      <c r="G38" s="1"/>
      <c r="H38" s="1"/>
      <c r="I38" s="1"/>
      <c r="J38" s="1"/>
      <c r="K38" s="1"/>
      <c r="L38" s="191"/>
      <c r="M38" s="1"/>
      <c r="N38" s="1"/>
      <c r="P38" s="188"/>
    </row>
    <row r="39" spans="5:16" ht="21.75" customHeight="1" x14ac:dyDescent="0.2">
      <c r="E39" s="1"/>
      <c r="F39" s="1"/>
      <c r="G39" s="1"/>
      <c r="H39" s="1"/>
      <c r="I39" s="1"/>
      <c r="J39" s="1"/>
      <c r="K39" s="1"/>
      <c r="L39" s="191"/>
      <c r="M39" s="1"/>
      <c r="N39" s="1"/>
      <c r="P39" s="188"/>
    </row>
    <row r="40" spans="5:16" ht="21.75" customHeight="1" x14ac:dyDescent="0.2">
      <c r="E40" s="1"/>
      <c r="F40" s="1"/>
      <c r="G40" s="1"/>
      <c r="H40" s="1"/>
      <c r="I40" s="1"/>
      <c r="J40" s="1"/>
      <c r="K40" s="1"/>
      <c r="L40" s="191"/>
      <c r="M40" s="1"/>
      <c r="N40" s="1"/>
      <c r="P40" s="188"/>
    </row>
    <row r="41" spans="5:16" ht="21.75" customHeight="1" x14ac:dyDescent="0.2">
      <c r="F41" s="165"/>
      <c r="G41" s="109"/>
      <c r="N41" s="188"/>
      <c r="P41" s="188"/>
    </row>
    <row r="42" spans="5:16" ht="21.75" customHeight="1" x14ac:dyDescent="0.2">
      <c r="F42" s="165"/>
      <c r="G42" s="192"/>
      <c r="N42" s="188"/>
      <c r="P42" s="188"/>
    </row>
    <row r="43" spans="5:16" ht="21.75" customHeight="1" x14ac:dyDescent="0.2">
      <c r="F43" s="165"/>
      <c r="G43" s="192"/>
      <c r="N43" s="188"/>
      <c r="P43" s="188"/>
    </row>
    <row r="44" spans="5:16" ht="21.75" customHeight="1" x14ac:dyDescent="0.2">
      <c r="F44" s="165"/>
      <c r="G44" s="192"/>
      <c r="N44" s="188"/>
      <c r="P44" s="188"/>
    </row>
    <row r="45" spans="5:16" ht="21.75" customHeight="1" x14ac:dyDescent="0.2">
      <c r="F45" s="165"/>
      <c r="G45" s="192"/>
      <c r="N45" s="188"/>
      <c r="P45" s="188"/>
    </row>
    <row r="46" spans="5:16" ht="21.75" customHeight="1" x14ac:dyDescent="0.2">
      <c r="F46" s="165"/>
      <c r="G46" s="192"/>
      <c r="N46" s="188"/>
      <c r="P46" s="188"/>
    </row>
    <row r="47" spans="5:16" ht="21.75" customHeight="1" x14ac:dyDescent="0.2">
      <c r="F47" s="165"/>
      <c r="G47" s="193"/>
      <c r="N47" s="188"/>
      <c r="P47" s="188"/>
    </row>
    <row r="48" spans="5:16" ht="21.75" customHeight="1" x14ac:dyDescent="0.2">
      <c r="F48" s="165"/>
      <c r="G48" s="193"/>
      <c r="N48" s="188"/>
      <c r="P48" s="188"/>
    </row>
    <row r="49" spans="1:16" ht="21.75" customHeight="1" x14ac:dyDescent="0.2">
      <c r="F49" s="165"/>
      <c r="G49" s="193"/>
      <c r="N49" s="188"/>
      <c r="P49" s="188"/>
    </row>
    <row r="50" spans="1:16" ht="21.75" customHeight="1" x14ac:dyDescent="0.2">
      <c r="F50" s="165"/>
      <c r="G50" s="193"/>
      <c r="N50" s="188"/>
      <c r="P50" s="188"/>
    </row>
    <row r="51" spans="1:16" ht="21.75" customHeight="1" x14ac:dyDescent="0.2">
      <c r="F51" s="165"/>
      <c r="G51" s="192"/>
      <c r="H51" s="310" t="s">
        <v>339</v>
      </c>
      <c r="N51" s="188"/>
      <c r="P51" s="188"/>
    </row>
    <row r="52" spans="1:16" ht="21.75" customHeight="1" x14ac:dyDescent="0.2">
      <c r="F52" s="165"/>
      <c r="G52" s="192"/>
      <c r="N52" s="188"/>
      <c r="P52" s="188"/>
    </row>
    <row r="53" spans="1:16" ht="21.75" customHeight="1" x14ac:dyDescent="0.2">
      <c r="F53" s="165"/>
      <c r="G53" s="192"/>
      <c r="N53" s="188"/>
      <c r="P53" s="188"/>
    </row>
    <row r="54" spans="1:16" ht="21.75" customHeight="1" x14ac:dyDescent="0.2">
      <c r="F54" s="165"/>
      <c r="G54" s="165"/>
      <c r="H54" s="112"/>
      <c r="N54" s="188"/>
      <c r="P54" s="188"/>
    </row>
    <row r="55" spans="1:16" ht="21.75" customHeight="1" x14ac:dyDescent="0.2">
      <c r="A55" s="424"/>
      <c r="B55" s="424"/>
      <c r="C55" s="424"/>
      <c r="D55" s="424"/>
      <c r="E55" s="424"/>
      <c r="F55" s="194"/>
      <c r="G55" s="194"/>
      <c r="H55" s="195"/>
      <c r="L55" s="425"/>
      <c r="M55" s="425"/>
      <c r="N55" s="425"/>
      <c r="O55" s="425"/>
    </row>
    <row r="56" spans="1:16" ht="21.75" customHeight="1" x14ac:dyDescent="0.2">
      <c r="F56" s="196"/>
      <c r="G56" s="197"/>
      <c r="H56" s="196"/>
    </row>
    <row r="57" spans="1:16" ht="21.75" customHeight="1" x14ac:dyDescent="0.2">
      <c r="A57" s="426"/>
      <c r="B57" s="426"/>
      <c r="C57" s="426"/>
      <c r="D57" s="426"/>
      <c r="E57" s="426"/>
      <c r="F57" s="4"/>
      <c r="G57" s="109"/>
      <c r="H57" s="4"/>
      <c r="L57" s="197"/>
      <c r="M57" s="196"/>
      <c r="N57" s="196"/>
      <c r="O57" s="196"/>
    </row>
    <row r="58" spans="1:16" ht="21.75" customHeight="1" x14ac:dyDescent="0.2">
      <c r="A58" s="424"/>
      <c r="B58" s="424"/>
      <c r="C58" s="424"/>
      <c r="D58" s="424"/>
      <c r="E58" s="424"/>
      <c r="F58" s="427"/>
      <c r="G58" s="427"/>
      <c r="H58" s="427"/>
      <c r="I58" s="198"/>
      <c r="K58" s="112"/>
      <c r="M58" s="112"/>
      <c r="N58" s="112"/>
      <c r="O58" s="112"/>
    </row>
    <row r="59" spans="1:16" ht="21.75" customHeight="1" x14ac:dyDescent="0.2">
      <c r="F59" s="107"/>
      <c r="G59" s="197"/>
      <c r="H59" s="107"/>
    </row>
    <row r="61" spans="1:16" ht="21.75" customHeight="1" x14ac:dyDescent="0.2">
      <c r="E61" s="420"/>
      <c r="F61" s="420"/>
      <c r="G61" s="420"/>
    </row>
    <row r="62" spans="1:16" ht="21.75" customHeight="1" x14ac:dyDescent="0.2">
      <c r="E62" s="199"/>
      <c r="F62" s="109"/>
      <c r="G62" s="109"/>
      <c r="H62" s="195"/>
    </row>
  </sheetData>
  <mergeCells count="20">
    <mergeCell ref="E61:G61"/>
    <mergeCell ref="F20:G20"/>
    <mergeCell ref="B21:G21"/>
    <mergeCell ref="A55:E55"/>
    <mergeCell ref="L55:O55"/>
    <mergeCell ref="A57:E57"/>
    <mergeCell ref="A58:E58"/>
    <mergeCell ref="F58:H58"/>
    <mergeCell ref="B16:E16"/>
    <mergeCell ref="F16:G16"/>
    <mergeCell ref="B17:E17"/>
    <mergeCell ref="F17:G17"/>
    <mergeCell ref="B18:E18"/>
    <mergeCell ref="F18:G18"/>
    <mergeCell ref="B7:E7"/>
    <mergeCell ref="F7:G7"/>
    <mergeCell ref="B8:E8"/>
    <mergeCell ref="F8:G8"/>
    <mergeCell ref="B9:E9"/>
    <mergeCell ref="F9:G9"/>
  </mergeCells>
  <printOptions horizontalCentered="1"/>
  <pageMargins left="0.5" right="0.5" top="0.5" bottom="0.5" header="0.5" footer="0.5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72"/>
  <sheetViews>
    <sheetView view="pageBreakPreview" topLeftCell="A10" zoomScaleNormal="100" zoomScaleSheetLayoutView="100" workbookViewId="0">
      <selection activeCell="B12" sqref="B12:D12"/>
    </sheetView>
  </sheetViews>
  <sheetFormatPr defaultRowHeight="21" customHeight="1" x14ac:dyDescent="0.35"/>
  <cols>
    <col min="1" max="1" width="6" style="208" customWidth="1"/>
    <col min="2" max="2" width="14.5703125" style="208" customWidth="1"/>
    <col min="3" max="3" width="16" style="208" customWidth="1"/>
    <col min="4" max="4" width="32.85546875" style="208" customWidth="1"/>
    <col min="5" max="5" width="8.85546875" style="210" customWidth="1"/>
    <col min="6" max="6" width="9" style="208" customWidth="1"/>
    <col min="7" max="7" width="13.85546875" style="208" customWidth="1"/>
    <col min="8" max="8" width="9.140625" style="208"/>
    <col min="9" max="9" width="7.5703125" style="208" customWidth="1"/>
    <col min="10" max="10" width="17" style="208" customWidth="1"/>
    <col min="11" max="11" width="18.7109375" style="208" bestFit="1" customWidth="1"/>
    <col min="12" max="12" width="17.42578125" style="208" bestFit="1" customWidth="1"/>
    <col min="13" max="256" width="9.140625" style="208"/>
    <col min="257" max="257" width="6" style="208" customWidth="1"/>
    <col min="258" max="258" width="9.140625" style="208"/>
    <col min="259" max="259" width="16" style="208" customWidth="1"/>
    <col min="260" max="260" width="47.42578125" style="208" customWidth="1"/>
    <col min="261" max="261" width="8.85546875" style="208" customWidth="1"/>
    <col min="262" max="262" width="9" style="208" customWidth="1"/>
    <col min="263" max="263" width="13.85546875" style="208" customWidth="1"/>
    <col min="264" max="264" width="9.140625" style="208"/>
    <col min="265" max="265" width="7.5703125" style="208" customWidth="1"/>
    <col min="266" max="266" width="17" style="208" customWidth="1"/>
    <col min="267" max="267" width="18.7109375" style="208" bestFit="1" customWidth="1"/>
    <col min="268" max="268" width="17.42578125" style="208" bestFit="1" customWidth="1"/>
    <col min="269" max="512" width="9.140625" style="208"/>
    <col min="513" max="513" width="6" style="208" customWidth="1"/>
    <col min="514" max="514" width="9.140625" style="208"/>
    <col min="515" max="515" width="16" style="208" customWidth="1"/>
    <col min="516" max="516" width="47.42578125" style="208" customWidth="1"/>
    <col min="517" max="517" width="8.85546875" style="208" customWidth="1"/>
    <col min="518" max="518" width="9" style="208" customWidth="1"/>
    <col min="519" max="519" width="13.85546875" style="208" customWidth="1"/>
    <col min="520" max="520" width="9.140625" style="208"/>
    <col min="521" max="521" width="7.5703125" style="208" customWidth="1"/>
    <col min="522" max="522" width="17" style="208" customWidth="1"/>
    <col min="523" max="523" width="18.7109375" style="208" bestFit="1" customWidth="1"/>
    <col min="524" max="524" width="17.42578125" style="208" bestFit="1" customWidth="1"/>
    <col min="525" max="768" width="9.140625" style="208"/>
    <col min="769" max="769" width="6" style="208" customWidth="1"/>
    <col min="770" max="770" width="9.140625" style="208"/>
    <col min="771" max="771" width="16" style="208" customWidth="1"/>
    <col min="772" max="772" width="47.42578125" style="208" customWidth="1"/>
    <col min="773" max="773" width="8.85546875" style="208" customWidth="1"/>
    <col min="774" max="774" width="9" style="208" customWidth="1"/>
    <col min="775" max="775" width="13.85546875" style="208" customWidth="1"/>
    <col min="776" max="776" width="9.140625" style="208"/>
    <col min="777" max="777" width="7.5703125" style="208" customWidth="1"/>
    <col min="778" max="778" width="17" style="208" customWidth="1"/>
    <col min="779" max="779" width="18.7109375" style="208" bestFit="1" customWidth="1"/>
    <col min="780" max="780" width="17.42578125" style="208" bestFit="1" customWidth="1"/>
    <col min="781" max="1024" width="9.140625" style="208"/>
    <col min="1025" max="1025" width="6" style="208" customWidth="1"/>
    <col min="1026" max="1026" width="9.140625" style="208"/>
    <col min="1027" max="1027" width="16" style="208" customWidth="1"/>
    <col min="1028" max="1028" width="47.42578125" style="208" customWidth="1"/>
    <col min="1029" max="1029" width="8.85546875" style="208" customWidth="1"/>
    <col min="1030" max="1030" width="9" style="208" customWidth="1"/>
    <col min="1031" max="1031" width="13.85546875" style="208" customWidth="1"/>
    <col min="1032" max="1032" width="9.140625" style="208"/>
    <col min="1033" max="1033" width="7.5703125" style="208" customWidth="1"/>
    <col min="1034" max="1034" width="17" style="208" customWidth="1"/>
    <col min="1035" max="1035" width="18.7109375" style="208" bestFit="1" customWidth="1"/>
    <col min="1036" max="1036" width="17.42578125" style="208" bestFit="1" customWidth="1"/>
    <col min="1037" max="1280" width="9.140625" style="208"/>
    <col min="1281" max="1281" width="6" style="208" customWidth="1"/>
    <col min="1282" max="1282" width="9.140625" style="208"/>
    <col min="1283" max="1283" width="16" style="208" customWidth="1"/>
    <col min="1284" max="1284" width="47.42578125" style="208" customWidth="1"/>
    <col min="1285" max="1285" width="8.85546875" style="208" customWidth="1"/>
    <col min="1286" max="1286" width="9" style="208" customWidth="1"/>
    <col min="1287" max="1287" width="13.85546875" style="208" customWidth="1"/>
    <col min="1288" max="1288" width="9.140625" style="208"/>
    <col min="1289" max="1289" width="7.5703125" style="208" customWidth="1"/>
    <col min="1290" max="1290" width="17" style="208" customWidth="1"/>
    <col min="1291" max="1291" width="18.7109375" style="208" bestFit="1" customWidth="1"/>
    <col min="1292" max="1292" width="17.42578125" style="208" bestFit="1" customWidth="1"/>
    <col min="1293" max="1536" width="9.140625" style="208"/>
    <col min="1537" max="1537" width="6" style="208" customWidth="1"/>
    <col min="1538" max="1538" width="9.140625" style="208"/>
    <col min="1539" max="1539" width="16" style="208" customWidth="1"/>
    <col min="1540" max="1540" width="47.42578125" style="208" customWidth="1"/>
    <col min="1541" max="1541" width="8.85546875" style="208" customWidth="1"/>
    <col min="1542" max="1542" width="9" style="208" customWidth="1"/>
    <col min="1543" max="1543" width="13.85546875" style="208" customWidth="1"/>
    <col min="1544" max="1544" width="9.140625" style="208"/>
    <col min="1545" max="1545" width="7.5703125" style="208" customWidth="1"/>
    <col min="1546" max="1546" width="17" style="208" customWidth="1"/>
    <col min="1547" max="1547" width="18.7109375" style="208" bestFit="1" customWidth="1"/>
    <col min="1548" max="1548" width="17.42578125" style="208" bestFit="1" customWidth="1"/>
    <col min="1549" max="1792" width="9.140625" style="208"/>
    <col min="1793" max="1793" width="6" style="208" customWidth="1"/>
    <col min="1794" max="1794" width="9.140625" style="208"/>
    <col min="1795" max="1795" width="16" style="208" customWidth="1"/>
    <col min="1796" max="1796" width="47.42578125" style="208" customWidth="1"/>
    <col min="1797" max="1797" width="8.85546875" style="208" customWidth="1"/>
    <col min="1798" max="1798" width="9" style="208" customWidth="1"/>
    <col min="1799" max="1799" width="13.85546875" style="208" customWidth="1"/>
    <col min="1800" max="1800" width="9.140625" style="208"/>
    <col min="1801" max="1801" width="7.5703125" style="208" customWidth="1"/>
    <col min="1802" max="1802" width="17" style="208" customWidth="1"/>
    <col min="1803" max="1803" width="18.7109375" style="208" bestFit="1" customWidth="1"/>
    <col min="1804" max="1804" width="17.42578125" style="208" bestFit="1" customWidth="1"/>
    <col min="1805" max="2048" width="9.140625" style="208"/>
    <col min="2049" max="2049" width="6" style="208" customWidth="1"/>
    <col min="2050" max="2050" width="9.140625" style="208"/>
    <col min="2051" max="2051" width="16" style="208" customWidth="1"/>
    <col min="2052" max="2052" width="47.42578125" style="208" customWidth="1"/>
    <col min="2053" max="2053" width="8.85546875" style="208" customWidth="1"/>
    <col min="2054" max="2054" width="9" style="208" customWidth="1"/>
    <col min="2055" max="2055" width="13.85546875" style="208" customWidth="1"/>
    <col min="2056" max="2056" width="9.140625" style="208"/>
    <col min="2057" max="2057" width="7.5703125" style="208" customWidth="1"/>
    <col min="2058" max="2058" width="17" style="208" customWidth="1"/>
    <col min="2059" max="2059" width="18.7109375" style="208" bestFit="1" customWidth="1"/>
    <col min="2060" max="2060" width="17.42578125" style="208" bestFit="1" customWidth="1"/>
    <col min="2061" max="2304" width="9.140625" style="208"/>
    <col min="2305" max="2305" width="6" style="208" customWidth="1"/>
    <col min="2306" max="2306" width="9.140625" style="208"/>
    <col min="2307" max="2307" width="16" style="208" customWidth="1"/>
    <col min="2308" max="2308" width="47.42578125" style="208" customWidth="1"/>
    <col min="2309" max="2309" width="8.85546875" style="208" customWidth="1"/>
    <col min="2310" max="2310" width="9" style="208" customWidth="1"/>
    <col min="2311" max="2311" width="13.85546875" style="208" customWidth="1"/>
    <col min="2312" max="2312" width="9.140625" style="208"/>
    <col min="2313" max="2313" width="7.5703125" style="208" customWidth="1"/>
    <col min="2314" max="2314" width="17" style="208" customWidth="1"/>
    <col min="2315" max="2315" width="18.7109375" style="208" bestFit="1" customWidth="1"/>
    <col min="2316" max="2316" width="17.42578125" style="208" bestFit="1" customWidth="1"/>
    <col min="2317" max="2560" width="9.140625" style="208"/>
    <col min="2561" max="2561" width="6" style="208" customWidth="1"/>
    <col min="2562" max="2562" width="9.140625" style="208"/>
    <col min="2563" max="2563" width="16" style="208" customWidth="1"/>
    <col min="2564" max="2564" width="47.42578125" style="208" customWidth="1"/>
    <col min="2565" max="2565" width="8.85546875" style="208" customWidth="1"/>
    <col min="2566" max="2566" width="9" style="208" customWidth="1"/>
    <col min="2567" max="2567" width="13.85546875" style="208" customWidth="1"/>
    <col min="2568" max="2568" width="9.140625" style="208"/>
    <col min="2569" max="2569" width="7.5703125" style="208" customWidth="1"/>
    <col min="2570" max="2570" width="17" style="208" customWidth="1"/>
    <col min="2571" max="2571" width="18.7109375" style="208" bestFit="1" customWidth="1"/>
    <col min="2572" max="2572" width="17.42578125" style="208" bestFit="1" customWidth="1"/>
    <col min="2573" max="2816" width="9.140625" style="208"/>
    <col min="2817" max="2817" width="6" style="208" customWidth="1"/>
    <col min="2818" max="2818" width="9.140625" style="208"/>
    <col min="2819" max="2819" width="16" style="208" customWidth="1"/>
    <col min="2820" max="2820" width="47.42578125" style="208" customWidth="1"/>
    <col min="2821" max="2821" width="8.85546875" style="208" customWidth="1"/>
    <col min="2822" max="2822" width="9" style="208" customWidth="1"/>
    <col min="2823" max="2823" width="13.85546875" style="208" customWidth="1"/>
    <col min="2824" max="2824" width="9.140625" style="208"/>
    <col min="2825" max="2825" width="7.5703125" style="208" customWidth="1"/>
    <col min="2826" max="2826" width="17" style="208" customWidth="1"/>
    <col min="2827" max="2827" width="18.7109375" style="208" bestFit="1" customWidth="1"/>
    <col min="2828" max="2828" width="17.42578125" style="208" bestFit="1" customWidth="1"/>
    <col min="2829" max="3072" width="9.140625" style="208"/>
    <col min="3073" max="3073" width="6" style="208" customWidth="1"/>
    <col min="3074" max="3074" width="9.140625" style="208"/>
    <col min="3075" max="3075" width="16" style="208" customWidth="1"/>
    <col min="3076" max="3076" width="47.42578125" style="208" customWidth="1"/>
    <col min="3077" max="3077" width="8.85546875" style="208" customWidth="1"/>
    <col min="3078" max="3078" width="9" style="208" customWidth="1"/>
    <col min="3079" max="3079" width="13.85546875" style="208" customWidth="1"/>
    <col min="3080" max="3080" width="9.140625" style="208"/>
    <col min="3081" max="3081" width="7.5703125" style="208" customWidth="1"/>
    <col min="3082" max="3082" width="17" style="208" customWidth="1"/>
    <col min="3083" max="3083" width="18.7109375" style="208" bestFit="1" customWidth="1"/>
    <col min="3084" max="3084" width="17.42578125" style="208" bestFit="1" customWidth="1"/>
    <col min="3085" max="3328" width="9.140625" style="208"/>
    <col min="3329" max="3329" width="6" style="208" customWidth="1"/>
    <col min="3330" max="3330" width="9.140625" style="208"/>
    <col min="3331" max="3331" width="16" style="208" customWidth="1"/>
    <col min="3332" max="3332" width="47.42578125" style="208" customWidth="1"/>
    <col min="3333" max="3333" width="8.85546875" style="208" customWidth="1"/>
    <col min="3334" max="3334" width="9" style="208" customWidth="1"/>
    <col min="3335" max="3335" width="13.85546875" style="208" customWidth="1"/>
    <col min="3336" max="3336" width="9.140625" style="208"/>
    <col min="3337" max="3337" width="7.5703125" style="208" customWidth="1"/>
    <col min="3338" max="3338" width="17" style="208" customWidth="1"/>
    <col min="3339" max="3339" width="18.7109375" style="208" bestFit="1" customWidth="1"/>
    <col min="3340" max="3340" width="17.42578125" style="208" bestFit="1" customWidth="1"/>
    <col min="3341" max="3584" width="9.140625" style="208"/>
    <col min="3585" max="3585" width="6" style="208" customWidth="1"/>
    <col min="3586" max="3586" width="9.140625" style="208"/>
    <col min="3587" max="3587" width="16" style="208" customWidth="1"/>
    <col min="3588" max="3588" width="47.42578125" style="208" customWidth="1"/>
    <col min="3589" max="3589" width="8.85546875" style="208" customWidth="1"/>
    <col min="3590" max="3590" width="9" style="208" customWidth="1"/>
    <col min="3591" max="3591" width="13.85546875" style="208" customWidth="1"/>
    <col min="3592" max="3592" width="9.140625" style="208"/>
    <col min="3593" max="3593" width="7.5703125" style="208" customWidth="1"/>
    <col min="3594" max="3594" width="17" style="208" customWidth="1"/>
    <col min="3595" max="3595" width="18.7109375" style="208" bestFit="1" customWidth="1"/>
    <col min="3596" max="3596" width="17.42578125" style="208" bestFit="1" customWidth="1"/>
    <col min="3597" max="3840" width="9.140625" style="208"/>
    <col min="3841" max="3841" width="6" style="208" customWidth="1"/>
    <col min="3842" max="3842" width="9.140625" style="208"/>
    <col min="3843" max="3843" width="16" style="208" customWidth="1"/>
    <col min="3844" max="3844" width="47.42578125" style="208" customWidth="1"/>
    <col min="3845" max="3845" width="8.85546875" style="208" customWidth="1"/>
    <col min="3846" max="3846" width="9" style="208" customWidth="1"/>
    <col min="3847" max="3847" width="13.85546875" style="208" customWidth="1"/>
    <col min="3848" max="3848" width="9.140625" style="208"/>
    <col min="3849" max="3849" width="7.5703125" style="208" customWidth="1"/>
    <col min="3850" max="3850" width="17" style="208" customWidth="1"/>
    <col min="3851" max="3851" width="18.7109375" style="208" bestFit="1" customWidth="1"/>
    <col min="3852" max="3852" width="17.42578125" style="208" bestFit="1" customWidth="1"/>
    <col min="3853" max="4096" width="9.140625" style="208"/>
    <col min="4097" max="4097" width="6" style="208" customWidth="1"/>
    <col min="4098" max="4098" width="9.140625" style="208"/>
    <col min="4099" max="4099" width="16" style="208" customWidth="1"/>
    <col min="4100" max="4100" width="47.42578125" style="208" customWidth="1"/>
    <col min="4101" max="4101" width="8.85546875" style="208" customWidth="1"/>
    <col min="4102" max="4102" width="9" style="208" customWidth="1"/>
    <col min="4103" max="4103" width="13.85546875" style="208" customWidth="1"/>
    <col min="4104" max="4104" width="9.140625" style="208"/>
    <col min="4105" max="4105" width="7.5703125" style="208" customWidth="1"/>
    <col min="4106" max="4106" width="17" style="208" customWidth="1"/>
    <col min="4107" max="4107" width="18.7109375" style="208" bestFit="1" customWidth="1"/>
    <col min="4108" max="4108" width="17.42578125" style="208" bestFit="1" customWidth="1"/>
    <col min="4109" max="4352" width="9.140625" style="208"/>
    <col min="4353" max="4353" width="6" style="208" customWidth="1"/>
    <col min="4354" max="4354" width="9.140625" style="208"/>
    <col min="4355" max="4355" width="16" style="208" customWidth="1"/>
    <col min="4356" max="4356" width="47.42578125" style="208" customWidth="1"/>
    <col min="4357" max="4357" width="8.85546875" style="208" customWidth="1"/>
    <col min="4358" max="4358" width="9" style="208" customWidth="1"/>
    <col min="4359" max="4359" width="13.85546875" style="208" customWidth="1"/>
    <col min="4360" max="4360" width="9.140625" style="208"/>
    <col min="4361" max="4361" width="7.5703125" style="208" customWidth="1"/>
    <col min="4362" max="4362" width="17" style="208" customWidth="1"/>
    <col min="4363" max="4363" width="18.7109375" style="208" bestFit="1" customWidth="1"/>
    <col min="4364" max="4364" width="17.42578125" style="208" bestFit="1" customWidth="1"/>
    <col min="4365" max="4608" width="9.140625" style="208"/>
    <col min="4609" max="4609" width="6" style="208" customWidth="1"/>
    <col min="4610" max="4610" width="9.140625" style="208"/>
    <col min="4611" max="4611" width="16" style="208" customWidth="1"/>
    <col min="4612" max="4612" width="47.42578125" style="208" customWidth="1"/>
    <col min="4613" max="4613" width="8.85546875" style="208" customWidth="1"/>
    <col min="4614" max="4614" width="9" style="208" customWidth="1"/>
    <col min="4615" max="4615" width="13.85546875" style="208" customWidth="1"/>
    <col min="4616" max="4616" width="9.140625" style="208"/>
    <col min="4617" max="4617" width="7.5703125" style="208" customWidth="1"/>
    <col min="4618" max="4618" width="17" style="208" customWidth="1"/>
    <col min="4619" max="4619" width="18.7109375" style="208" bestFit="1" customWidth="1"/>
    <col min="4620" max="4620" width="17.42578125" style="208" bestFit="1" customWidth="1"/>
    <col min="4621" max="4864" width="9.140625" style="208"/>
    <col min="4865" max="4865" width="6" style="208" customWidth="1"/>
    <col min="4866" max="4866" width="9.140625" style="208"/>
    <col min="4867" max="4867" width="16" style="208" customWidth="1"/>
    <col min="4868" max="4868" width="47.42578125" style="208" customWidth="1"/>
    <col min="4869" max="4869" width="8.85546875" style="208" customWidth="1"/>
    <col min="4870" max="4870" width="9" style="208" customWidth="1"/>
    <col min="4871" max="4871" width="13.85546875" style="208" customWidth="1"/>
    <col min="4872" max="4872" width="9.140625" style="208"/>
    <col min="4873" max="4873" width="7.5703125" style="208" customWidth="1"/>
    <col min="4874" max="4874" width="17" style="208" customWidth="1"/>
    <col min="4875" max="4875" width="18.7109375" style="208" bestFit="1" customWidth="1"/>
    <col min="4876" max="4876" width="17.42578125" style="208" bestFit="1" customWidth="1"/>
    <col min="4877" max="5120" width="9.140625" style="208"/>
    <col min="5121" max="5121" width="6" style="208" customWidth="1"/>
    <col min="5122" max="5122" width="9.140625" style="208"/>
    <col min="5123" max="5123" width="16" style="208" customWidth="1"/>
    <col min="5124" max="5124" width="47.42578125" style="208" customWidth="1"/>
    <col min="5125" max="5125" width="8.85546875" style="208" customWidth="1"/>
    <col min="5126" max="5126" width="9" style="208" customWidth="1"/>
    <col min="5127" max="5127" width="13.85546875" style="208" customWidth="1"/>
    <col min="5128" max="5128" width="9.140625" style="208"/>
    <col min="5129" max="5129" width="7.5703125" style="208" customWidth="1"/>
    <col min="5130" max="5130" width="17" style="208" customWidth="1"/>
    <col min="5131" max="5131" width="18.7109375" style="208" bestFit="1" customWidth="1"/>
    <col min="5132" max="5132" width="17.42578125" style="208" bestFit="1" customWidth="1"/>
    <col min="5133" max="5376" width="9.140625" style="208"/>
    <col min="5377" max="5377" width="6" style="208" customWidth="1"/>
    <col min="5378" max="5378" width="9.140625" style="208"/>
    <col min="5379" max="5379" width="16" style="208" customWidth="1"/>
    <col min="5380" max="5380" width="47.42578125" style="208" customWidth="1"/>
    <col min="5381" max="5381" width="8.85546875" style="208" customWidth="1"/>
    <col min="5382" max="5382" width="9" style="208" customWidth="1"/>
    <col min="5383" max="5383" width="13.85546875" style="208" customWidth="1"/>
    <col min="5384" max="5384" width="9.140625" style="208"/>
    <col min="5385" max="5385" width="7.5703125" style="208" customWidth="1"/>
    <col min="5386" max="5386" width="17" style="208" customWidth="1"/>
    <col min="5387" max="5387" width="18.7109375" style="208" bestFit="1" customWidth="1"/>
    <col min="5388" max="5388" width="17.42578125" style="208" bestFit="1" customWidth="1"/>
    <col min="5389" max="5632" width="9.140625" style="208"/>
    <col min="5633" max="5633" width="6" style="208" customWidth="1"/>
    <col min="5634" max="5634" width="9.140625" style="208"/>
    <col min="5635" max="5635" width="16" style="208" customWidth="1"/>
    <col min="5636" max="5636" width="47.42578125" style="208" customWidth="1"/>
    <col min="5637" max="5637" width="8.85546875" style="208" customWidth="1"/>
    <col min="5638" max="5638" width="9" style="208" customWidth="1"/>
    <col min="5639" max="5639" width="13.85546875" style="208" customWidth="1"/>
    <col min="5640" max="5640" width="9.140625" style="208"/>
    <col min="5641" max="5641" width="7.5703125" style="208" customWidth="1"/>
    <col min="5642" max="5642" width="17" style="208" customWidth="1"/>
    <col min="5643" max="5643" width="18.7109375" style="208" bestFit="1" customWidth="1"/>
    <col min="5644" max="5644" width="17.42578125" style="208" bestFit="1" customWidth="1"/>
    <col min="5645" max="5888" width="9.140625" style="208"/>
    <col min="5889" max="5889" width="6" style="208" customWidth="1"/>
    <col min="5890" max="5890" width="9.140625" style="208"/>
    <col min="5891" max="5891" width="16" style="208" customWidth="1"/>
    <col min="5892" max="5892" width="47.42578125" style="208" customWidth="1"/>
    <col min="5893" max="5893" width="8.85546875" style="208" customWidth="1"/>
    <col min="5894" max="5894" width="9" style="208" customWidth="1"/>
    <col min="5895" max="5895" width="13.85546875" style="208" customWidth="1"/>
    <col min="5896" max="5896" width="9.140625" style="208"/>
    <col min="5897" max="5897" width="7.5703125" style="208" customWidth="1"/>
    <col min="5898" max="5898" width="17" style="208" customWidth="1"/>
    <col min="5899" max="5899" width="18.7109375" style="208" bestFit="1" customWidth="1"/>
    <col min="5900" max="5900" width="17.42578125" style="208" bestFit="1" customWidth="1"/>
    <col min="5901" max="6144" width="9.140625" style="208"/>
    <col min="6145" max="6145" width="6" style="208" customWidth="1"/>
    <col min="6146" max="6146" width="9.140625" style="208"/>
    <col min="6147" max="6147" width="16" style="208" customWidth="1"/>
    <col min="6148" max="6148" width="47.42578125" style="208" customWidth="1"/>
    <col min="6149" max="6149" width="8.85546875" style="208" customWidth="1"/>
    <col min="6150" max="6150" width="9" style="208" customWidth="1"/>
    <col min="6151" max="6151" width="13.85546875" style="208" customWidth="1"/>
    <col min="6152" max="6152" width="9.140625" style="208"/>
    <col min="6153" max="6153" width="7.5703125" style="208" customWidth="1"/>
    <col min="6154" max="6154" width="17" style="208" customWidth="1"/>
    <col min="6155" max="6155" width="18.7109375" style="208" bestFit="1" customWidth="1"/>
    <col min="6156" max="6156" width="17.42578125" style="208" bestFit="1" customWidth="1"/>
    <col min="6157" max="6400" width="9.140625" style="208"/>
    <col min="6401" max="6401" width="6" style="208" customWidth="1"/>
    <col min="6402" max="6402" width="9.140625" style="208"/>
    <col min="6403" max="6403" width="16" style="208" customWidth="1"/>
    <col min="6404" max="6404" width="47.42578125" style="208" customWidth="1"/>
    <col min="6405" max="6405" width="8.85546875" style="208" customWidth="1"/>
    <col min="6406" max="6406" width="9" style="208" customWidth="1"/>
    <col min="6407" max="6407" width="13.85546875" style="208" customWidth="1"/>
    <col min="6408" max="6408" width="9.140625" style="208"/>
    <col min="6409" max="6409" width="7.5703125" style="208" customWidth="1"/>
    <col min="6410" max="6410" width="17" style="208" customWidth="1"/>
    <col min="6411" max="6411" width="18.7109375" style="208" bestFit="1" customWidth="1"/>
    <col min="6412" max="6412" width="17.42578125" style="208" bestFit="1" customWidth="1"/>
    <col min="6413" max="6656" width="9.140625" style="208"/>
    <col min="6657" max="6657" width="6" style="208" customWidth="1"/>
    <col min="6658" max="6658" width="9.140625" style="208"/>
    <col min="6659" max="6659" width="16" style="208" customWidth="1"/>
    <col min="6660" max="6660" width="47.42578125" style="208" customWidth="1"/>
    <col min="6661" max="6661" width="8.85546875" style="208" customWidth="1"/>
    <col min="6662" max="6662" width="9" style="208" customWidth="1"/>
    <col min="6663" max="6663" width="13.85546875" style="208" customWidth="1"/>
    <col min="6664" max="6664" width="9.140625" style="208"/>
    <col min="6665" max="6665" width="7.5703125" style="208" customWidth="1"/>
    <col min="6666" max="6666" width="17" style="208" customWidth="1"/>
    <col min="6667" max="6667" width="18.7109375" style="208" bestFit="1" customWidth="1"/>
    <col min="6668" max="6668" width="17.42578125" style="208" bestFit="1" customWidth="1"/>
    <col min="6669" max="6912" width="9.140625" style="208"/>
    <col min="6913" max="6913" width="6" style="208" customWidth="1"/>
    <col min="6914" max="6914" width="9.140625" style="208"/>
    <col min="6915" max="6915" width="16" style="208" customWidth="1"/>
    <col min="6916" max="6916" width="47.42578125" style="208" customWidth="1"/>
    <col min="6917" max="6917" width="8.85546875" style="208" customWidth="1"/>
    <col min="6918" max="6918" width="9" style="208" customWidth="1"/>
    <col min="6919" max="6919" width="13.85546875" style="208" customWidth="1"/>
    <col min="6920" max="6920" width="9.140625" style="208"/>
    <col min="6921" max="6921" width="7.5703125" style="208" customWidth="1"/>
    <col min="6922" max="6922" width="17" style="208" customWidth="1"/>
    <col min="6923" max="6923" width="18.7109375" style="208" bestFit="1" customWidth="1"/>
    <col min="6924" max="6924" width="17.42578125" style="208" bestFit="1" customWidth="1"/>
    <col min="6925" max="7168" width="9.140625" style="208"/>
    <col min="7169" max="7169" width="6" style="208" customWidth="1"/>
    <col min="7170" max="7170" width="9.140625" style="208"/>
    <col min="7171" max="7171" width="16" style="208" customWidth="1"/>
    <col min="7172" max="7172" width="47.42578125" style="208" customWidth="1"/>
    <col min="7173" max="7173" width="8.85546875" style="208" customWidth="1"/>
    <col min="7174" max="7174" width="9" style="208" customWidth="1"/>
    <col min="7175" max="7175" width="13.85546875" style="208" customWidth="1"/>
    <col min="7176" max="7176" width="9.140625" style="208"/>
    <col min="7177" max="7177" width="7.5703125" style="208" customWidth="1"/>
    <col min="7178" max="7178" width="17" style="208" customWidth="1"/>
    <col min="7179" max="7179" width="18.7109375" style="208" bestFit="1" customWidth="1"/>
    <col min="7180" max="7180" width="17.42578125" style="208" bestFit="1" customWidth="1"/>
    <col min="7181" max="7424" width="9.140625" style="208"/>
    <col min="7425" max="7425" width="6" style="208" customWidth="1"/>
    <col min="7426" max="7426" width="9.140625" style="208"/>
    <col min="7427" max="7427" width="16" style="208" customWidth="1"/>
    <col min="7428" max="7428" width="47.42578125" style="208" customWidth="1"/>
    <col min="7429" max="7429" width="8.85546875" style="208" customWidth="1"/>
    <col min="7430" max="7430" width="9" style="208" customWidth="1"/>
    <col min="7431" max="7431" width="13.85546875" style="208" customWidth="1"/>
    <col min="7432" max="7432" width="9.140625" style="208"/>
    <col min="7433" max="7433" width="7.5703125" style="208" customWidth="1"/>
    <col min="7434" max="7434" width="17" style="208" customWidth="1"/>
    <col min="7435" max="7435" width="18.7109375" style="208" bestFit="1" customWidth="1"/>
    <col min="7436" max="7436" width="17.42578125" style="208" bestFit="1" customWidth="1"/>
    <col min="7437" max="7680" width="9.140625" style="208"/>
    <col min="7681" max="7681" width="6" style="208" customWidth="1"/>
    <col min="7682" max="7682" width="9.140625" style="208"/>
    <col min="7683" max="7683" width="16" style="208" customWidth="1"/>
    <col min="7684" max="7684" width="47.42578125" style="208" customWidth="1"/>
    <col min="7685" max="7685" width="8.85546875" style="208" customWidth="1"/>
    <col min="7686" max="7686" width="9" style="208" customWidth="1"/>
    <col min="7687" max="7687" width="13.85546875" style="208" customWidth="1"/>
    <col min="7688" max="7688" width="9.140625" style="208"/>
    <col min="7689" max="7689" width="7.5703125" style="208" customWidth="1"/>
    <col min="7690" max="7690" width="17" style="208" customWidth="1"/>
    <col min="7691" max="7691" width="18.7109375" style="208" bestFit="1" customWidth="1"/>
    <col min="7692" max="7692" width="17.42578125" style="208" bestFit="1" customWidth="1"/>
    <col min="7693" max="7936" width="9.140625" style="208"/>
    <col min="7937" max="7937" width="6" style="208" customWidth="1"/>
    <col min="7938" max="7938" width="9.140625" style="208"/>
    <col min="7939" max="7939" width="16" style="208" customWidth="1"/>
    <col min="7940" max="7940" width="47.42578125" style="208" customWidth="1"/>
    <col min="7941" max="7941" width="8.85546875" style="208" customWidth="1"/>
    <col min="7942" max="7942" width="9" style="208" customWidth="1"/>
    <col min="7943" max="7943" width="13.85546875" style="208" customWidth="1"/>
    <col min="7944" max="7944" width="9.140625" style="208"/>
    <col min="7945" max="7945" width="7.5703125" style="208" customWidth="1"/>
    <col min="7946" max="7946" width="17" style="208" customWidth="1"/>
    <col min="7947" max="7947" width="18.7109375" style="208" bestFit="1" customWidth="1"/>
    <col min="7948" max="7948" width="17.42578125" style="208" bestFit="1" customWidth="1"/>
    <col min="7949" max="8192" width="9.140625" style="208"/>
    <col min="8193" max="8193" width="6" style="208" customWidth="1"/>
    <col min="8194" max="8194" width="9.140625" style="208"/>
    <col min="8195" max="8195" width="16" style="208" customWidth="1"/>
    <col min="8196" max="8196" width="47.42578125" style="208" customWidth="1"/>
    <col min="8197" max="8197" width="8.85546875" style="208" customWidth="1"/>
    <col min="8198" max="8198" width="9" style="208" customWidth="1"/>
    <col min="8199" max="8199" width="13.85546875" style="208" customWidth="1"/>
    <col min="8200" max="8200" width="9.140625" style="208"/>
    <col min="8201" max="8201" width="7.5703125" style="208" customWidth="1"/>
    <col min="8202" max="8202" width="17" style="208" customWidth="1"/>
    <col min="8203" max="8203" width="18.7109375" style="208" bestFit="1" customWidth="1"/>
    <col min="8204" max="8204" width="17.42578125" style="208" bestFit="1" customWidth="1"/>
    <col min="8205" max="8448" width="9.140625" style="208"/>
    <col min="8449" max="8449" width="6" style="208" customWidth="1"/>
    <col min="8450" max="8450" width="9.140625" style="208"/>
    <col min="8451" max="8451" width="16" style="208" customWidth="1"/>
    <col min="8452" max="8452" width="47.42578125" style="208" customWidth="1"/>
    <col min="8453" max="8453" width="8.85546875" style="208" customWidth="1"/>
    <col min="8454" max="8454" width="9" style="208" customWidth="1"/>
    <col min="8455" max="8455" width="13.85546875" style="208" customWidth="1"/>
    <col min="8456" max="8456" width="9.140625" style="208"/>
    <col min="8457" max="8457" width="7.5703125" style="208" customWidth="1"/>
    <col min="8458" max="8458" width="17" style="208" customWidth="1"/>
    <col min="8459" max="8459" width="18.7109375" style="208" bestFit="1" customWidth="1"/>
    <col min="8460" max="8460" width="17.42578125" style="208" bestFit="1" customWidth="1"/>
    <col min="8461" max="8704" width="9.140625" style="208"/>
    <col min="8705" max="8705" width="6" style="208" customWidth="1"/>
    <col min="8706" max="8706" width="9.140625" style="208"/>
    <col min="8707" max="8707" width="16" style="208" customWidth="1"/>
    <col min="8708" max="8708" width="47.42578125" style="208" customWidth="1"/>
    <col min="8709" max="8709" width="8.85546875" style="208" customWidth="1"/>
    <col min="8710" max="8710" width="9" style="208" customWidth="1"/>
    <col min="8711" max="8711" width="13.85546875" style="208" customWidth="1"/>
    <col min="8712" max="8712" width="9.140625" style="208"/>
    <col min="8713" max="8713" width="7.5703125" style="208" customWidth="1"/>
    <col min="8714" max="8714" width="17" style="208" customWidth="1"/>
    <col min="8715" max="8715" width="18.7109375" style="208" bestFit="1" customWidth="1"/>
    <col min="8716" max="8716" width="17.42578125" style="208" bestFit="1" customWidth="1"/>
    <col min="8717" max="8960" width="9.140625" style="208"/>
    <col min="8961" max="8961" width="6" style="208" customWidth="1"/>
    <col min="8962" max="8962" width="9.140625" style="208"/>
    <col min="8963" max="8963" width="16" style="208" customWidth="1"/>
    <col min="8964" max="8964" width="47.42578125" style="208" customWidth="1"/>
    <col min="8965" max="8965" width="8.85546875" style="208" customWidth="1"/>
    <col min="8966" max="8966" width="9" style="208" customWidth="1"/>
    <col min="8967" max="8967" width="13.85546875" style="208" customWidth="1"/>
    <col min="8968" max="8968" width="9.140625" style="208"/>
    <col min="8969" max="8969" width="7.5703125" style="208" customWidth="1"/>
    <col min="8970" max="8970" width="17" style="208" customWidth="1"/>
    <col min="8971" max="8971" width="18.7109375" style="208" bestFit="1" customWidth="1"/>
    <col min="8972" max="8972" width="17.42578125" style="208" bestFit="1" customWidth="1"/>
    <col min="8973" max="9216" width="9.140625" style="208"/>
    <col min="9217" max="9217" width="6" style="208" customWidth="1"/>
    <col min="9218" max="9218" width="9.140625" style="208"/>
    <col min="9219" max="9219" width="16" style="208" customWidth="1"/>
    <col min="9220" max="9220" width="47.42578125" style="208" customWidth="1"/>
    <col min="9221" max="9221" width="8.85546875" style="208" customWidth="1"/>
    <col min="9222" max="9222" width="9" style="208" customWidth="1"/>
    <col min="9223" max="9223" width="13.85546875" style="208" customWidth="1"/>
    <col min="9224" max="9224" width="9.140625" style="208"/>
    <col min="9225" max="9225" width="7.5703125" style="208" customWidth="1"/>
    <col min="9226" max="9226" width="17" style="208" customWidth="1"/>
    <col min="9227" max="9227" width="18.7109375" style="208" bestFit="1" customWidth="1"/>
    <col min="9228" max="9228" width="17.42578125" style="208" bestFit="1" customWidth="1"/>
    <col min="9229" max="9472" width="9.140625" style="208"/>
    <col min="9473" max="9473" width="6" style="208" customWidth="1"/>
    <col min="9474" max="9474" width="9.140625" style="208"/>
    <col min="9475" max="9475" width="16" style="208" customWidth="1"/>
    <col min="9476" max="9476" width="47.42578125" style="208" customWidth="1"/>
    <col min="9477" max="9477" width="8.85546875" style="208" customWidth="1"/>
    <col min="9478" max="9478" width="9" style="208" customWidth="1"/>
    <col min="9479" max="9479" width="13.85546875" style="208" customWidth="1"/>
    <col min="9480" max="9480" width="9.140625" style="208"/>
    <col min="9481" max="9481" width="7.5703125" style="208" customWidth="1"/>
    <col min="9482" max="9482" width="17" style="208" customWidth="1"/>
    <col min="9483" max="9483" width="18.7109375" style="208" bestFit="1" customWidth="1"/>
    <col min="9484" max="9484" width="17.42578125" style="208" bestFit="1" customWidth="1"/>
    <col min="9485" max="9728" width="9.140625" style="208"/>
    <col min="9729" max="9729" width="6" style="208" customWidth="1"/>
    <col min="9730" max="9730" width="9.140625" style="208"/>
    <col min="9731" max="9731" width="16" style="208" customWidth="1"/>
    <col min="9732" max="9732" width="47.42578125" style="208" customWidth="1"/>
    <col min="9733" max="9733" width="8.85546875" style="208" customWidth="1"/>
    <col min="9734" max="9734" width="9" style="208" customWidth="1"/>
    <col min="9735" max="9735" width="13.85546875" style="208" customWidth="1"/>
    <col min="9736" max="9736" width="9.140625" style="208"/>
    <col min="9737" max="9737" width="7.5703125" style="208" customWidth="1"/>
    <col min="9738" max="9738" width="17" style="208" customWidth="1"/>
    <col min="9739" max="9739" width="18.7109375" style="208" bestFit="1" customWidth="1"/>
    <col min="9740" max="9740" width="17.42578125" style="208" bestFit="1" customWidth="1"/>
    <col min="9741" max="9984" width="9.140625" style="208"/>
    <col min="9985" max="9985" width="6" style="208" customWidth="1"/>
    <col min="9986" max="9986" width="9.140625" style="208"/>
    <col min="9987" max="9987" width="16" style="208" customWidth="1"/>
    <col min="9988" max="9988" width="47.42578125" style="208" customWidth="1"/>
    <col min="9989" max="9989" width="8.85546875" style="208" customWidth="1"/>
    <col min="9990" max="9990" width="9" style="208" customWidth="1"/>
    <col min="9991" max="9991" width="13.85546875" style="208" customWidth="1"/>
    <col min="9992" max="9992" width="9.140625" style="208"/>
    <col min="9993" max="9993" width="7.5703125" style="208" customWidth="1"/>
    <col min="9994" max="9994" width="17" style="208" customWidth="1"/>
    <col min="9995" max="9995" width="18.7109375" style="208" bestFit="1" customWidth="1"/>
    <col min="9996" max="9996" width="17.42578125" style="208" bestFit="1" customWidth="1"/>
    <col min="9997" max="10240" width="9.140625" style="208"/>
    <col min="10241" max="10241" width="6" style="208" customWidth="1"/>
    <col min="10242" max="10242" width="9.140625" style="208"/>
    <col min="10243" max="10243" width="16" style="208" customWidth="1"/>
    <col min="10244" max="10244" width="47.42578125" style="208" customWidth="1"/>
    <col min="10245" max="10245" width="8.85546875" style="208" customWidth="1"/>
    <col min="10246" max="10246" width="9" style="208" customWidth="1"/>
    <col min="10247" max="10247" width="13.85546875" style="208" customWidth="1"/>
    <col min="10248" max="10248" width="9.140625" style="208"/>
    <col min="10249" max="10249" width="7.5703125" style="208" customWidth="1"/>
    <col min="10250" max="10250" width="17" style="208" customWidth="1"/>
    <col min="10251" max="10251" width="18.7109375" style="208" bestFit="1" customWidth="1"/>
    <col min="10252" max="10252" width="17.42578125" style="208" bestFit="1" customWidth="1"/>
    <col min="10253" max="10496" width="9.140625" style="208"/>
    <col min="10497" max="10497" width="6" style="208" customWidth="1"/>
    <col min="10498" max="10498" width="9.140625" style="208"/>
    <col min="10499" max="10499" width="16" style="208" customWidth="1"/>
    <col min="10500" max="10500" width="47.42578125" style="208" customWidth="1"/>
    <col min="10501" max="10501" width="8.85546875" style="208" customWidth="1"/>
    <col min="10502" max="10502" width="9" style="208" customWidth="1"/>
    <col min="10503" max="10503" width="13.85546875" style="208" customWidth="1"/>
    <col min="10504" max="10504" width="9.140625" style="208"/>
    <col min="10505" max="10505" width="7.5703125" style="208" customWidth="1"/>
    <col min="10506" max="10506" width="17" style="208" customWidth="1"/>
    <col min="10507" max="10507" width="18.7109375" style="208" bestFit="1" customWidth="1"/>
    <col min="10508" max="10508" width="17.42578125" style="208" bestFit="1" customWidth="1"/>
    <col min="10509" max="10752" width="9.140625" style="208"/>
    <col min="10753" max="10753" width="6" style="208" customWidth="1"/>
    <col min="10754" max="10754" width="9.140625" style="208"/>
    <col min="10755" max="10755" width="16" style="208" customWidth="1"/>
    <col min="10756" max="10756" width="47.42578125" style="208" customWidth="1"/>
    <col min="10757" max="10757" width="8.85546875" style="208" customWidth="1"/>
    <col min="10758" max="10758" width="9" style="208" customWidth="1"/>
    <col min="10759" max="10759" width="13.85546875" style="208" customWidth="1"/>
    <col min="10760" max="10760" width="9.140625" style="208"/>
    <col min="10761" max="10761" width="7.5703125" style="208" customWidth="1"/>
    <col min="10762" max="10762" width="17" style="208" customWidth="1"/>
    <col min="10763" max="10763" width="18.7109375" style="208" bestFit="1" customWidth="1"/>
    <col min="10764" max="10764" width="17.42578125" style="208" bestFit="1" customWidth="1"/>
    <col min="10765" max="11008" width="9.140625" style="208"/>
    <col min="11009" max="11009" width="6" style="208" customWidth="1"/>
    <col min="11010" max="11010" width="9.140625" style="208"/>
    <col min="11011" max="11011" width="16" style="208" customWidth="1"/>
    <col min="11012" max="11012" width="47.42578125" style="208" customWidth="1"/>
    <col min="11013" max="11013" width="8.85546875" style="208" customWidth="1"/>
    <col min="11014" max="11014" width="9" style="208" customWidth="1"/>
    <col min="11015" max="11015" width="13.85546875" style="208" customWidth="1"/>
    <col min="11016" max="11016" width="9.140625" style="208"/>
    <col min="11017" max="11017" width="7.5703125" style="208" customWidth="1"/>
    <col min="11018" max="11018" width="17" style="208" customWidth="1"/>
    <col min="11019" max="11019" width="18.7109375" style="208" bestFit="1" customWidth="1"/>
    <col min="11020" max="11020" width="17.42578125" style="208" bestFit="1" customWidth="1"/>
    <col min="11021" max="11264" width="9.140625" style="208"/>
    <col min="11265" max="11265" width="6" style="208" customWidth="1"/>
    <col min="11266" max="11266" width="9.140625" style="208"/>
    <col min="11267" max="11267" width="16" style="208" customWidth="1"/>
    <col min="11268" max="11268" width="47.42578125" style="208" customWidth="1"/>
    <col min="11269" max="11269" width="8.85546875" style="208" customWidth="1"/>
    <col min="11270" max="11270" width="9" style="208" customWidth="1"/>
    <col min="11271" max="11271" width="13.85546875" style="208" customWidth="1"/>
    <col min="11272" max="11272" width="9.140625" style="208"/>
    <col min="11273" max="11273" width="7.5703125" style="208" customWidth="1"/>
    <col min="11274" max="11274" width="17" style="208" customWidth="1"/>
    <col min="11275" max="11275" width="18.7109375" style="208" bestFit="1" customWidth="1"/>
    <col min="11276" max="11276" width="17.42578125" style="208" bestFit="1" customWidth="1"/>
    <col min="11277" max="11520" width="9.140625" style="208"/>
    <col min="11521" max="11521" width="6" style="208" customWidth="1"/>
    <col min="11522" max="11522" width="9.140625" style="208"/>
    <col min="11523" max="11523" width="16" style="208" customWidth="1"/>
    <col min="11524" max="11524" width="47.42578125" style="208" customWidth="1"/>
    <col min="11525" max="11525" width="8.85546875" style="208" customWidth="1"/>
    <col min="11526" max="11526" width="9" style="208" customWidth="1"/>
    <col min="11527" max="11527" width="13.85546875" style="208" customWidth="1"/>
    <col min="11528" max="11528" width="9.140625" style="208"/>
    <col min="11529" max="11529" width="7.5703125" style="208" customWidth="1"/>
    <col min="11530" max="11530" width="17" style="208" customWidth="1"/>
    <col min="11531" max="11531" width="18.7109375" style="208" bestFit="1" customWidth="1"/>
    <col min="11532" max="11532" width="17.42578125" style="208" bestFit="1" customWidth="1"/>
    <col min="11533" max="11776" width="9.140625" style="208"/>
    <col min="11777" max="11777" width="6" style="208" customWidth="1"/>
    <col min="11778" max="11778" width="9.140625" style="208"/>
    <col min="11779" max="11779" width="16" style="208" customWidth="1"/>
    <col min="11780" max="11780" width="47.42578125" style="208" customWidth="1"/>
    <col min="11781" max="11781" width="8.85546875" style="208" customWidth="1"/>
    <col min="11782" max="11782" width="9" style="208" customWidth="1"/>
    <col min="11783" max="11783" width="13.85546875" style="208" customWidth="1"/>
    <col min="11784" max="11784" width="9.140625" style="208"/>
    <col min="11785" max="11785" width="7.5703125" style="208" customWidth="1"/>
    <col min="11786" max="11786" width="17" style="208" customWidth="1"/>
    <col min="11787" max="11787" width="18.7109375" style="208" bestFit="1" customWidth="1"/>
    <col min="11788" max="11788" width="17.42578125" style="208" bestFit="1" customWidth="1"/>
    <col min="11789" max="12032" width="9.140625" style="208"/>
    <col min="12033" max="12033" width="6" style="208" customWidth="1"/>
    <col min="12034" max="12034" width="9.140625" style="208"/>
    <col min="12035" max="12035" width="16" style="208" customWidth="1"/>
    <col min="12036" max="12036" width="47.42578125" style="208" customWidth="1"/>
    <col min="12037" max="12037" width="8.85546875" style="208" customWidth="1"/>
    <col min="12038" max="12038" width="9" style="208" customWidth="1"/>
    <col min="12039" max="12039" width="13.85546875" style="208" customWidth="1"/>
    <col min="12040" max="12040" width="9.140625" style="208"/>
    <col min="12041" max="12041" width="7.5703125" style="208" customWidth="1"/>
    <col min="12042" max="12042" width="17" style="208" customWidth="1"/>
    <col min="12043" max="12043" width="18.7109375" style="208" bestFit="1" customWidth="1"/>
    <col min="12044" max="12044" width="17.42578125" style="208" bestFit="1" customWidth="1"/>
    <col min="12045" max="12288" width="9.140625" style="208"/>
    <col min="12289" max="12289" width="6" style="208" customWidth="1"/>
    <col min="12290" max="12290" width="9.140625" style="208"/>
    <col min="12291" max="12291" width="16" style="208" customWidth="1"/>
    <col min="12292" max="12292" width="47.42578125" style="208" customWidth="1"/>
    <col min="12293" max="12293" width="8.85546875" style="208" customWidth="1"/>
    <col min="12294" max="12294" width="9" style="208" customWidth="1"/>
    <col min="12295" max="12295" width="13.85546875" style="208" customWidth="1"/>
    <col min="12296" max="12296" width="9.140625" style="208"/>
    <col min="12297" max="12297" width="7.5703125" style="208" customWidth="1"/>
    <col min="12298" max="12298" width="17" style="208" customWidth="1"/>
    <col min="12299" max="12299" width="18.7109375" style="208" bestFit="1" customWidth="1"/>
    <col min="12300" max="12300" width="17.42578125" style="208" bestFit="1" customWidth="1"/>
    <col min="12301" max="12544" width="9.140625" style="208"/>
    <col min="12545" max="12545" width="6" style="208" customWidth="1"/>
    <col min="12546" max="12546" width="9.140625" style="208"/>
    <col min="12547" max="12547" width="16" style="208" customWidth="1"/>
    <col min="12548" max="12548" width="47.42578125" style="208" customWidth="1"/>
    <col min="12549" max="12549" width="8.85546875" style="208" customWidth="1"/>
    <col min="12550" max="12550" width="9" style="208" customWidth="1"/>
    <col min="12551" max="12551" width="13.85546875" style="208" customWidth="1"/>
    <col min="12552" max="12552" width="9.140625" style="208"/>
    <col min="12553" max="12553" width="7.5703125" style="208" customWidth="1"/>
    <col min="12554" max="12554" width="17" style="208" customWidth="1"/>
    <col min="12555" max="12555" width="18.7109375" style="208" bestFit="1" customWidth="1"/>
    <col min="12556" max="12556" width="17.42578125" style="208" bestFit="1" customWidth="1"/>
    <col min="12557" max="12800" width="9.140625" style="208"/>
    <col min="12801" max="12801" width="6" style="208" customWidth="1"/>
    <col min="12802" max="12802" width="9.140625" style="208"/>
    <col min="12803" max="12803" width="16" style="208" customWidth="1"/>
    <col min="12804" max="12804" width="47.42578125" style="208" customWidth="1"/>
    <col min="12805" max="12805" width="8.85546875" style="208" customWidth="1"/>
    <col min="12806" max="12806" width="9" style="208" customWidth="1"/>
    <col min="12807" max="12807" width="13.85546875" style="208" customWidth="1"/>
    <col min="12808" max="12808" width="9.140625" style="208"/>
    <col min="12809" max="12809" width="7.5703125" style="208" customWidth="1"/>
    <col min="12810" max="12810" width="17" style="208" customWidth="1"/>
    <col min="12811" max="12811" width="18.7109375" style="208" bestFit="1" customWidth="1"/>
    <col min="12812" max="12812" width="17.42578125" style="208" bestFit="1" customWidth="1"/>
    <col min="12813" max="13056" width="9.140625" style="208"/>
    <col min="13057" max="13057" width="6" style="208" customWidth="1"/>
    <col min="13058" max="13058" width="9.140625" style="208"/>
    <col min="13059" max="13059" width="16" style="208" customWidth="1"/>
    <col min="13060" max="13060" width="47.42578125" style="208" customWidth="1"/>
    <col min="13061" max="13061" width="8.85546875" style="208" customWidth="1"/>
    <col min="13062" max="13062" width="9" style="208" customWidth="1"/>
    <col min="13063" max="13063" width="13.85546875" style="208" customWidth="1"/>
    <col min="13064" max="13064" width="9.140625" style="208"/>
    <col min="13065" max="13065" width="7.5703125" style="208" customWidth="1"/>
    <col min="13066" max="13066" width="17" style="208" customWidth="1"/>
    <col min="13067" max="13067" width="18.7109375" style="208" bestFit="1" customWidth="1"/>
    <col min="13068" max="13068" width="17.42578125" style="208" bestFit="1" customWidth="1"/>
    <col min="13069" max="13312" width="9.140625" style="208"/>
    <col min="13313" max="13313" width="6" style="208" customWidth="1"/>
    <col min="13314" max="13314" width="9.140625" style="208"/>
    <col min="13315" max="13315" width="16" style="208" customWidth="1"/>
    <col min="13316" max="13316" width="47.42578125" style="208" customWidth="1"/>
    <col min="13317" max="13317" width="8.85546875" style="208" customWidth="1"/>
    <col min="13318" max="13318" width="9" style="208" customWidth="1"/>
    <col min="13319" max="13319" width="13.85546875" style="208" customWidth="1"/>
    <col min="13320" max="13320" width="9.140625" style="208"/>
    <col min="13321" max="13321" width="7.5703125" style="208" customWidth="1"/>
    <col min="13322" max="13322" width="17" style="208" customWidth="1"/>
    <col min="13323" max="13323" width="18.7109375" style="208" bestFit="1" customWidth="1"/>
    <col min="13324" max="13324" width="17.42578125" style="208" bestFit="1" customWidth="1"/>
    <col min="13325" max="13568" width="9.140625" style="208"/>
    <col min="13569" max="13569" width="6" style="208" customWidth="1"/>
    <col min="13570" max="13570" width="9.140625" style="208"/>
    <col min="13571" max="13571" width="16" style="208" customWidth="1"/>
    <col min="13572" max="13572" width="47.42578125" style="208" customWidth="1"/>
    <col min="13573" max="13573" width="8.85546875" style="208" customWidth="1"/>
    <col min="13574" max="13574" width="9" style="208" customWidth="1"/>
    <col min="13575" max="13575" width="13.85546875" style="208" customWidth="1"/>
    <col min="13576" max="13576" width="9.140625" style="208"/>
    <col min="13577" max="13577" width="7.5703125" style="208" customWidth="1"/>
    <col min="13578" max="13578" width="17" style="208" customWidth="1"/>
    <col min="13579" max="13579" width="18.7109375" style="208" bestFit="1" customWidth="1"/>
    <col min="13580" max="13580" width="17.42578125" style="208" bestFit="1" customWidth="1"/>
    <col min="13581" max="13824" width="9.140625" style="208"/>
    <col min="13825" max="13825" width="6" style="208" customWidth="1"/>
    <col min="13826" max="13826" width="9.140625" style="208"/>
    <col min="13827" max="13827" width="16" style="208" customWidth="1"/>
    <col min="13828" max="13828" width="47.42578125" style="208" customWidth="1"/>
    <col min="13829" max="13829" width="8.85546875" style="208" customWidth="1"/>
    <col min="13830" max="13830" width="9" style="208" customWidth="1"/>
    <col min="13831" max="13831" width="13.85546875" style="208" customWidth="1"/>
    <col min="13832" max="13832" width="9.140625" style="208"/>
    <col min="13833" max="13833" width="7.5703125" style="208" customWidth="1"/>
    <col min="13834" max="13834" width="17" style="208" customWidth="1"/>
    <col min="13835" max="13835" width="18.7109375" style="208" bestFit="1" customWidth="1"/>
    <col min="13836" max="13836" width="17.42578125" style="208" bestFit="1" customWidth="1"/>
    <col min="13837" max="14080" width="9.140625" style="208"/>
    <col min="14081" max="14081" width="6" style="208" customWidth="1"/>
    <col min="14082" max="14082" width="9.140625" style="208"/>
    <col min="14083" max="14083" width="16" style="208" customWidth="1"/>
    <col min="14084" max="14084" width="47.42578125" style="208" customWidth="1"/>
    <col min="14085" max="14085" width="8.85546875" style="208" customWidth="1"/>
    <col min="14086" max="14086" width="9" style="208" customWidth="1"/>
    <col min="14087" max="14087" width="13.85546875" style="208" customWidth="1"/>
    <col min="14088" max="14088" width="9.140625" style="208"/>
    <col min="14089" max="14089" width="7.5703125" style="208" customWidth="1"/>
    <col min="14090" max="14090" width="17" style="208" customWidth="1"/>
    <col min="14091" max="14091" width="18.7109375" style="208" bestFit="1" customWidth="1"/>
    <col min="14092" max="14092" width="17.42578125" style="208" bestFit="1" customWidth="1"/>
    <col min="14093" max="14336" width="9.140625" style="208"/>
    <col min="14337" max="14337" width="6" style="208" customWidth="1"/>
    <col min="14338" max="14338" width="9.140625" style="208"/>
    <col min="14339" max="14339" width="16" style="208" customWidth="1"/>
    <col min="14340" max="14340" width="47.42578125" style="208" customWidth="1"/>
    <col min="14341" max="14341" width="8.85546875" style="208" customWidth="1"/>
    <col min="14342" max="14342" width="9" style="208" customWidth="1"/>
    <col min="14343" max="14343" width="13.85546875" style="208" customWidth="1"/>
    <col min="14344" max="14344" width="9.140625" style="208"/>
    <col min="14345" max="14345" width="7.5703125" style="208" customWidth="1"/>
    <col min="14346" max="14346" width="17" style="208" customWidth="1"/>
    <col min="14347" max="14347" width="18.7109375" style="208" bestFit="1" customWidth="1"/>
    <col min="14348" max="14348" width="17.42578125" style="208" bestFit="1" customWidth="1"/>
    <col min="14349" max="14592" width="9.140625" style="208"/>
    <col min="14593" max="14593" width="6" style="208" customWidth="1"/>
    <col min="14594" max="14594" width="9.140625" style="208"/>
    <col min="14595" max="14595" width="16" style="208" customWidth="1"/>
    <col min="14596" max="14596" width="47.42578125" style="208" customWidth="1"/>
    <col min="14597" max="14597" width="8.85546875" style="208" customWidth="1"/>
    <col min="14598" max="14598" width="9" style="208" customWidth="1"/>
    <col min="14599" max="14599" width="13.85546875" style="208" customWidth="1"/>
    <col min="14600" max="14600" width="9.140625" style="208"/>
    <col min="14601" max="14601" width="7.5703125" style="208" customWidth="1"/>
    <col min="14602" max="14602" width="17" style="208" customWidth="1"/>
    <col min="14603" max="14603" width="18.7109375" style="208" bestFit="1" customWidth="1"/>
    <col min="14604" max="14604" width="17.42578125" style="208" bestFit="1" customWidth="1"/>
    <col min="14605" max="14848" width="9.140625" style="208"/>
    <col min="14849" max="14849" width="6" style="208" customWidth="1"/>
    <col min="14850" max="14850" width="9.140625" style="208"/>
    <col min="14851" max="14851" width="16" style="208" customWidth="1"/>
    <col min="14852" max="14852" width="47.42578125" style="208" customWidth="1"/>
    <col min="14853" max="14853" width="8.85546875" style="208" customWidth="1"/>
    <col min="14854" max="14854" width="9" style="208" customWidth="1"/>
    <col min="14855" max="14855" width="13.85546875" style="208" customWidth="1"/>
    <col min="14856" max="14856" width="9.140625" style="208"/>
    <col min="14857" max="14857" width="7.5703125" style="208" customWidth="1"/>
    <col min="14858" max="14858" width="17" style="208" customWidth="1"/>
    <col min="14859" max="14859" width="18.7109375" style="208" bestFit="1" customWidth="1"/>
    <col min="14860" max="14860" width="17.42578125" style="208" bestFit="1" customWidth="1"/>
    <col min="14861" max="15104" width="9.140625" style="208"/>
    <col min="15105" max="15105" width="6" style="208" customWidth="1"/>
    <col min="15106" max="15106" width="9.140625" style="208"/>
    <col min="15107" max="15107" width="16" style="208" customWidth="1"/>
    <col min="15108" max="15108" width="47.42578125" style="208" customWidth="1"/>
    <col min="15109" max="15109" width="8.85546875" style="208" customWidth="1"/>
    <col min="15110" max="15110" width="9" style="208" customWidth="1"/>
    <col min="15111" max="15111" width="13.85546875" style="208" customWidth="1"/>
    <col min="15112" max="15112" width="9.140625" style="208"/>
    <col min="15113" max="15113" width="7.5703125" style="208" customWidth="1"/>
    <col min="15114" max="15114" width="17" style="208" customWidth="1"/>
    <col min="15115" max="15115" width="18.7109375" style="208" bestFit="1" customWidth="1"/>
    <col min="15116" max="15116" width="17.42578125" style="208" bestFit="1" customWidth="1"/>
    <col min="15117" max="15360" width="9.140625" style="208"/>
    <col min="15361" max="15361" width="6" style="208" customWidth="1"/>
    <col min="15362" max="15362" width="9.140625" style="208"/>
    <col min="15363" max="15363" width="16" style="208" customWidth="1"/>
    <col min="15364" max="15364" width="47.42578125" style="208" customWidth="1"/>
    <col min="15365" max="15365" width="8.85546875" style="208" customWidth="1"/>
    <col min="15366" max="15366" width="9" style="208" customWidth="1"/>
    <col min="15367" max="15367" width="13.85546875" style="208" customWidth="1"/>
    <col min="15368" max="15368" width="9.140625" style="208"/>
    <col min="15369" max="15369" width="7.5703125" style="208" customWidth="1"/>
    <col min="15370" max="15370" width="17" style="208" customWidth="1"/>
    <col min="15371" max="15371" width="18.7109375" style="208" bestFit="1" customWidth="1"/>
    <col min="15372" max="15372" width="17.42578125" style="208" bestFit="1" customWidth="1"/>
    <col min="15373" max="15616" width="9.140625" style="208"/>
    <col min="15617" max="15617" width="6" style="208" customWidth="1"/>
    <col min="15618" max="15618" width="9.140625" style="208"/>
    <col min="15619" max="15619" width="16" style="208" customWidth="1"/>
    <col min="15620" max="15620" width="47.42578125" style="208" customWidth="1"/>
    <col min="15621" max="15621" width="8.85546875" style="208" customWidth="1"/>
    <col min="15622" max="15622" width="9" style="208" customWidth="1"/>
    <col min="15623" max="15623" width="13.85546875" style="208" customWidth="1"/>
    <col min="15624" max="15624" width="9.140625" style="208"/>
    <col min="15625" max="15625" width="7.5703125" style="208" customWidth="1"/>
    <col min="15626" max="15626" width="17" style="208" customWidth="1"/>
    <col min="15627" max="15627" width="18.7109375" style="208" bestFit="1" customWidth="1"/>
    <col min="15628" max="15628" width="17.42578125" style="208" bestFit="1" customWidth="1"/>
    <col min="15629" max="15872" width="9.140625" style="208"/>
    <col min="15873" max="15873" width="6" style="208" customWidth="1"/>
    <col min="15874" max="15874" width="9.140625" style="208"/>
    <col min="15875" max="15875" width="16" style="208" customWidth="1"/>
    <col min="15876" max="15876" width="47.42578125" style="208" customWidth="1"/>
    <col min="15877" max="15877" width="8.85546875" style="208" customWidth="1"/>
    <col min="15878" max="15878" width="9" style="208" customWidth="1"/>
    <col min="15879" max="15879" width="13.85546875" style="208" customWidth="1"/>
    <col min="15880" max="15880" width="9.140625" style="208"/>
    <col min="15881" max="15881" width="7.5703125" style="208" customWidth="1"/>
    <col min="15882" max="15882" width="17" style="208" customWidth="1"/>
    <col min="15883" max="15883" width="18.7109375" style="208" bestFit="1" customWidth="1"/>
    <col min="15884" max="15884" width="17.42578125" style="208" bestFit="1" customWidth="1"/>
    <col min="15885" max="16128" width="9.140625" style="208"/>
    <col min="16129" max="16129" width="6" style="208" customWidth="1"/>
    <col min="16130" max="16130" width="9.140625" style="208"/>
    <col min="16131" max="16131" width="16" style="208" customWidth="1"/>
    <col min="16132" max="16132" width="47.42578125" style="208" customWidth="1"/>
    <col min="16133" max="16133" width="8.85546875" style="208" customWidth="1"/>
    <col min="16134" max="16134" width="9" style="208" customWidth="1"/>
    <col min="16135" max="16135" width="13.85546875" style="208" customWidth="1"/>
    <col min="16136" max="16136" width="9.140625" style="208"/>
    <col min="16137" max="16137" width="7.5703125" style="208" customWidth="1"/>
    <col min="16138" max="16138" width="17" style="208" customWidth="1"/>
    <col min="16139" max="16139" width="18.7109375" style="208" bestFit="1" customWidth="1"/>
    <col min="16140" max="16140" width="17.42578125" style="208" bestFit="1" customWidth="1"/>
    <col min="16141" max="16384" width="9.140625" style="208"/>
  </cols>
  <sheetData>
    <row r="1" spans="1:13" s="201" customFormat="1" ht="21" customHeight="1" x14ac:dyDescent="0.35">
      <c r="A1" s="432" t="s">
        <v>196</v>
      </c>
      <c r="B1" s="432"/>
      <c r="C1" s="432"/>
      <c r="D1" s="432"/>
      <c r="E1" s="432"/>
      <c r="F1" s="432"/>
      <c r="G1" s="432"/>
      <c r="H1" s="432"/>
      <c r="I1" s="432"/>
      <c r="J1" s="200" t="s">
        <v>197</v>
      </c>
    </row>
    <row r="2" spans="1:13" s="203" customFormat="1" ht="21" customHeight="1" x14ac:dyDescent="0.35">
      <c r="A2" s="202" t="s">
        <v>198</v>
      </c>
      <c r="E2" s="204"/>
      <c r="J2" s="205"/>
    </row>
    <row r="3" spans="1:13" s="203" customFormat="1" ht="21" customHeight="1" x14ac:dyDescent="0.35">
      <c r="A3" s="202" t="s">
        <v>199</v>
      </c>
      <c r="C3" s="203" t="s">
        <v>281</v>
      </c>
      <c r="E3" s="204"/>
    </row>
    <row r="4" spans="1:13" s="203" customFormat="1" ht="21" customHeight="1" x14ac:dyDescent="0.35">
      <c r="A4" s="202" t="s">
        <v>200</v>
      </c>
      <c r="C4" s="203" t="s">
        <v>187</v>
      </c>
      <c r="E4" s="204"/>
    </row>
    <row r="5" spans="1:13" s="203" customFormat="1" ht="21" customHeight="1" x14ac:dyDescent="0.35">
      <c r="A5" s="202" t="s">
        <v>201</v>
      </c>
      <c r="C5" s="203" t="s">
        <v>187</v>
      </c>
      <c r="E5" s="204"/>
    </row>
    <row r="6" spans="1:13" s="203" customFormat="1" ht="21" customHeight="1" x14ac:dyDescent="0.35">
      <c r="A6" s="202" t="s">
        <v>236</v>
      </c>
      <c r="E6" s="204"/>
    </row>
    <row r="7" spans="1:13" s="203" customFormat="1" ht="21" customHeight="1" x14ac:dyDescent="0.35">
      <c r="A7" s="202" t="s">
        <v>185</v>
      </c>
      <c r="B7" s="202"/>
      <c r="C7" s="202"/>
      <c r="E7" s="204"/>
    </row>
    <row r="8" spans="1:13" s="203" customFormat="1" ht="21" customHeight="1" x14ac:dyDescent="0.35">
      <c r="A8" s="202" t="s">
        <v>202</v>
      </c>
      <c r="E8" s="204"/>
      <c r="F8" s="203" t="s">
        <v>3</v>
      </c>
      <c r="G8" s="206">
        <v>11</v>
      </c>
      <c r="H8" s="203" t="s">
        <v>203</v>
      </c>
    </row>
    <row r="9" spans="1:13" ht="21" customHeight="1" x14ac:dyDescent="0.35">
      <c r="A9" s="207" t="s">
        <v>204</v>
      </c>
      <c r="C9" s="209" t="s">
        <v>356</v>
      </c>
      <c r="D9" s="210"/>
      <c r="E9" s="208"/>
      <c r="L9" s="211"/>
    </row>
    <row r="10" spans="1:13" s="201" customFormat="1" ht="21" customHeight="1" x14ac:dyDescent="0.35">
      <c r="A10" s="212" t="s">
        <v>205</v>
      </c>
      <c r="B10" s="433" t="s">
        <v>2</v>
      </c>
      <c r="C10" s="434"/>
      <c r="D10" s="435"/>
      <c r="E10" s="439" t="s">
        <v>180</v>
      </c>
      <c r="F10" s="440"/>
      <c r="G10" s="441" t="s">
        <v>206</v>
      </c>
      <c r="H10" s="439" t="s">
        <v>193</v>
      </c>
      <c r="I10" s="440"/>
      <c r="J10" s="428" t="s">
        <v>190</v>
      </c>
      <c r="M10" s="213"/>
    </row>
    <row r="11" spans="1:13" s="201" customFormat="1" ht="21" customHeight="1" x14ac:dyDescent="0.35">
      <c r="A11" s="214" t="s">
        <v>207</v>
      </c>
      <c r="B11" s="436"/>
      <c r="C11" s="437"/>
      <c r="D11" s="438"/>
      <c r="E11" s="430" t="s">
        <v>208</v>
      </c>
      <c r="F11" s="431"/>
      <c r="G11" s="442"/>
      <c r="H11" s="430" t="s">
        <v>209</v>
      </c>
      <c r="I11" s="431"/>
      <c r="J11" s="429"/>
      <c r="M11" s="213"/>
    </row>
    <row r="12" spans="1:13" s="168" customFormat="1" ht="45.75" customHeight="1" x14ac:dyDescent="0.2">
      <c r="A12" s="215">
        <v>1</v>
      </c>
      <c r="B12" s="445" t="str">
        <f>C3</f>
        <v>ปรับปรุงอาคารวิทยบริการเป็นพื้นที่ Learning space สำหรับนักศึกษา ต.ช้างเผือก อ.เมืองเชียงใหม่ จ.เชียงใหม่ 1 รายการ</v>
      </c>
      <c r="C12" s="445"/>
      <c r="D12" s="445"/>
      <c r="E12" s="446"/>
      <c r="F12" s="446"/>
      <c r="G12" s="216"/>
      <c r="H12" s="446"/>
      <c r="I12" s="446"/>
      <c r="J12" s="215"/>
      <c r="M12" s="217"/>
    </row>
    <row r="13" spans="1:13" ht="21" customHeight="1" x14ac:dyDescent="0.35">
      <c r="A13" s="218"/>
      <c r="B13" s="447"/>
      <c r="C13" s="448"/>
      <c r="D13" s="449"/>
      <c r="E13" s="443"/>
      <c r="F13" s="444"/>
      <c r="G13" s="218"/>
      <c r="H13" s="450"/>
      <c r="I13" s="450"/>
      <c r="J13" s="218"/>
      <c r="M13" s="211"/>
    </row>
    <row r="14" spans="1:13" ht="21" customHeight="1" x14ac:dyDescent="0.35">
      <c r="A14" s="218"/>
      <c r="B14" s="219"/>
      <c r="C14" s="220"/>
      <c r="D14" s="221"/>
      <c r="E14" s="443"/>
      <c r="F14" s="444"/>
      <c r="G14" s="218"/>
      <c r="H14" s="451"/>
      <c r="I14" s="452"/>
      <c r="J14" s="218"/>
      <c r="M14" s="211"/>
    </row>
    <row r="15" spans="1:13" ht="21" customHeight="1" x14ac:dyDescent="0.35">
      <c r="A15" s="222"/>
      <c r="B15" s="453" t="s">
        <v>181</v>
      </c>
      <c r="C15" s="453"/>
      <c r="D15" s="453"/>
      <c r="E15" s="443"/>
      <c r="F15" s="444"/>
      <c r="G15" s="218"/>
      <c r="H15" s="443"/>
      <c r="I15" s="444"/>
      <c r="J15" s="218"/>
    </row>
    <row r="16" spans="1:13" ht="21" customHeight="1" x14ac:dyDescent="0.35">
      <c r="A16" s="222"/>
      <c r="B16" s="223" t="s">
        <v>210</v>
      </c>
      <c r="C16" s="224"/>
      <c r="D16" s="225">
        <v>0</v>
      </c>
      <c r="E16" s="443"/>
      <c r="F16" s="444"/>
      <c r="G16" s="218"/>
      <c r="H16" s="443"/>
      <c r="I16" s="444"/>
      <c r="J16" s="218"/>
    </row>
    <row r="17" spans="1:16" ht="21" customHeight="1" x14ac:dyDescent="0.35">
      <c r="A17" s="222"/>
      <c r="B17" s="223" t="s">
        <v>211</v>
      </c>
      <c r="C17" s="224"/>
      <c r="D17" s="225">
        <v>0</v>
      </c>
      <c r="E17" s="443"/>
      <c r="F17" s="444"/>
      <c r="G17" s="218"/>
      <c r="H17" s="443"/>
      <c r="I17" s="444"/>
      <c r="J17" s="218"/>
    </row>
    <row r="18" spans="1:16" ht="21" customHeight="1" x14ac:dyDescent="0.35">
      <c r="A18" s="222"/>
      <c r="B18" s="223" t="s">
        <v>212</v>
      </c>
      <c r="C18" s="224"/>
      <c r="D18" s="225">
        <v>0.05</v>
      </c>
      <c r="E18" s="443"/>
      <c r="F18" s="444"/>
      <c r="G18" s="218"/>
      <c r="H18" s="443"/>
      <c r="I18" s="444"/>
      <c r="J18" s="218"/>
    </row>
    <row r="19" spans="1:16" ht="21" customHeight="1" x14ac:dyDescent="0.35">
      <c r="A19" s="226"/>
      <c r="B19" s="227" t="s">
        <v>213</v>
      </c>
      <c r="C19" s="228"/>
      <c r="D19" s="229">
        <v>7.0000000000000007E-2</v>
      </c>
      <c r="E19" s="458"/>
      <c r="F19" s="459"/>
      <c r="G19" s="230"/>
      <c r="H19" s="458"/>
      <c r="I19" s="459"/>
      <c r="J19" s="230"/>
    </row>
    <row r="20" spans="1:16" s="235" customFormat="1" ht="21" customHeight="1" x14ac:dyDescent="0.35">
      <c r="A20" s="454" t="s">
        <v>191</v>
      </c>
      <c r="B20" s="231" t="s">
        <v>214</v>
      </c>
      <c r="C20" s="231"/>
      <c r="D20" s="231"/>
      <c r="E20" s="232"/>
      <c r="F20" s="233"/>
      <c r="G20" s="233"/>
      <c r="H20" s="456"/>
      <c r="I20" s="456"/>
      <c r="J20" s="234"/>
    </row>
    <row r="21" spans="1:16" s="235" customFormat="1" ht="21" customHeight="1" x14ac:dyDescent="0.35">
      <c r="A21" s="455"/>
      <c r="B21" s="457" t="s">
        <v>215</v>
      </c>
      <c r="C21" s="457"/>
      <c r="D21" s="457"/>
      <c r="E21" s="232"/>
      <c r="F21" s="233"/>
      <c r="G21" s="233"/>
      <c r="H21" s="233"/>
      <c r="I21" s="233"/>
      <c r="J21" s="236"/>
    </row>
    <row r="22" spans="1:16" ht="21" customHeight="1" x14ac:dyDescent="0.35">
      <c r="A22" s="211"/>
      <c r="B22" s="211"/>
      <c r="C22" s="211"/>
      <c r="D22" s="211"/>
      <c r="E22" s="211"/>
      <c r="F22" s="211"/>
      <c r="G22" s="211"/>
      <c r="H22" s="211"/>
      <c r="I22" s="211"/>
      <c r="J22" s="211"/>
      <c r="K22" s="211"/>
    </row>
    <row r="23" spans="1:16" ht="21" customHeight="1" x14ac:dyDescent="0.35">
      <c r="A23" s="211"/>
      <c r="B23" s="211"/>
      <c r="C23" s="211"/>
      <c r="D23" s="211"/>
      <c r="E23" s="211"/>
      <c r="F23" s="211"/>
      <c r="G23" s="211"/>
      <c r="H23" s="211"/>
      <c r="I23" s="211"/>
      <c r="J23" s="211"/>
      <c r="K23" s="211"/>
    </row>
    <row r="24" spans="1:16" ht="21" customHeight="1" x14ac:dyDescent="0.35">
      <c r="A24" s="211"/>
      <c r="B24" s="165" t="s">
        <v>355</v>
      </c>
      <c r="C24" s="211"/>
      <c r="D24" s="211"/>
      <c r="E24" s="211"/>
      <c r="F24" s="211"/>
      <c r="G24" s="211"/>
      <c r="H24" s="211"/>
      <c r="I24" s="211"/>
      <c r="J24" s="211"/>
      <c r="K24" s="211"/>
    </row>
    <row r="25" spans="1:16" ht="21" customHeight="1" x14ac:dyDescent="0.35">
      <c r="A25" s="211"/>
      <c r="B25" s="211"/>
      <c r="C25" s="211"/>
      <c r="D25" s="211"/>
      <c r="E25" s="211"/>
      <c r="F25" s="211"/>
      <c r="G25" s="211"/>
      <c r="H25" s="211"/>
      <c r="I25" s="211"/>
      <c r="J25" s="211"/>
      <c r="K25" s="211"/>
    </row>
    <row r="26" spans="1:16" ht="21" customHeight="1" x14ac:dyDescent="0.35">
      <c r="A26" s="211"/>
      <c r="B26" s="211"/>
      <c r="C26" s="211"/>
      <c r="D26" s="211"/>
      <c r="E26" s="211"/>
      <c r="F26" s="211"/>
      <c r="G26" s="211"/>
      <c r="H26" s="211"/>
      <c r="I26" s="211"/>
      <c r="J26" s="211"/>
      <c r="K26" s="211"/>
    </row>
    <row r="27" spans="1:16" ht="21" customHeight="1" x14ac:dyDescent="0.35">
      <c r="A27" s="211"/>
      <c r="B27" s="211"/>
      <c r="C27" s="211"/>
      <c r="D27" s="211"/>
      <c r="E27" s="211"/>
      <c r="F27" s="211"/>
      <c r="G27" s="211"/>
      <c r="H27" s="211"/>
      <c r="I27" s="211"/>
      <c r="J27" s="211"/>
      <c r="K27" s="211"/>
    </row>
    <row r="28" spans="1:16" ht="21" customHeight="1" x14ac:dyDescent="0.35">
      <c r="A28" s="211"/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04"/>
      <c r="M28" s="201"/>
      <c r="N28" s="201"/>
      <c r="P28" s="237"/>
    </row>
    <row r="29" spans="1:16" ht="21" customHeight="1" x14ac:dyDescent="0.35">
      <c r="A29" s="211"/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04"/>
      <c r="M29" s="201"/>
      <c r="N29" s="201"/>
      <c r="P29" s="237"/>
    </row>
    <row r="30" spans="1:16" ht="21" customHeight="1" x14ac:dyDescent="0.35">
      <c r="A30" s="211"/>
      <c r="B30" s="211"/>
      <c r="C30" s="211"/>
      <c r="D30" s="211"/>
      <c r="E30" s="211"/>
      <c r="F30" s="211"/>
      <c r="G30" s="211"/>
      <c r="H30" s="211"/>
      <c r="I30" s="211"/>
      <c r="J30" s="211"/>
      <c r="K30" s="211"/>
      <c r="L30" s="238"/>
      <c r="M30" s="201"/>
      <c r="N30" s="201"/>
      <c r="P30" s="237"/>
    </row>
    <row r="31" spans="1:16" ht="21" customHeight="1" x14ac:dyDescent="0.35">
      <c r="A31" s="211"/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38"/>
      <c r="M31" s="201"/>
      <c r="N31" s="201"/>
      <c r="P31" s="237"/>
    </row>
    <row r="32" spans="1:16" ht="21" customHeight="1" x14ac:dyDescent="0.35">
      <c r="A32" s="211"/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38"/>
      <c r="M32" s="201"/>
      <c r="N32" s="201"/>
      <c r="P32" s="237"/>
    </row>
    <row r="33" spans="1:16" ht="21" customHeight="1" x14ac:dyDescent="0.35">
      <c r="A33" s="211"/>
      <c r="B33" s="211"/>
      <c r="C33" s="211"/>
      <c r="D33" s="211"/>
      <c r="E33" s="211"/>
      <c r="F33" s="211"/>
      <c r="G33" s="211"/>
      <c r="H33" s="211"/>
      <c r="I33" s="211"/>
      <c r="J33" s="211"/>
      <c r="K33" s="211"/>
      <c r="L33" s="238"/>
      <c r="M33" s="201"/>
      <c r="N33" s="201"/>
      <c r="P33" s="237"/>
    </row>
    <row r="34" spans="1:16" ht="21" customHeight="1" x14ac:dyDescent="0.35">
      <c r="A34" s="211"/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38"/>
      <c r="M34" s="201"/>
      <c r="N34" s="201"/>
      <c r="P34" s="237"/>
    </row>
    <row r="35" spans="1:16" ht="21" customHeight="1" x14ac:dyDescent="0.35">
      <c r="A35" s="211"/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38"/>
      <c r="M35" s="201"/>
      <c r="N35" s="201"/>
      <c r="P35" s="237"/>
    </row>
    <row r="36" spans="1:16" ht="21" customHeight="1" x14ac:dyDescent="0.35">
      <c r="A36" s="211"/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238"/>
      <c r="M36" s="201"/>
      <c r="N36" s="201"/>
      <c r="P36" s="237"/>
    </row>
    <row r="37" spans="1:16" ht="21" customHeight="1" x14ac:dyDescent="0.35">
      <c r="E37" s="201"/>
      <c r="F37" s="201"/>
      <c r="G37" s="201"/>
      <c r="H37" s="201"/>
      <c r="I37" s="201"/>
      <c r="J37" s="201"/>
      <c r="K37" s="201"/>
      <c r="L37" s="238"/>
      <c r="M37" s="201"/>
      <c r="N37" s="201"/>
      <c r="P37" s="237"/>
    </row>
    <row r="38" spans="1:16" ht="21" customHeight="1" x14ac:dyDescent="0.35">
      <c r="E38" s="201"/>
      <c r="F38" s="201"/>
      <c r="G38" s="201"/>
      <c r="H38" s="201"/>
      <c r="I38" s="201"/>
      <c r="J38" s="201"/>
      <c r="K38" s="201"/>
      <c r="L38" s="238"/>
      <c r="M38" s="201"/>
      <c r="N38" s="201"/>
      <c r="P38" s="237"/>
    </row>
    <row r="39" spans="1:16" ht="21" customHeight="1" x14ac:dyDescent="0.35">
      <c r="E39" s="201"/>
      <c r="F39" s="201"/>
      <c r="G39" s="201"/>
      <c r="H39" s="201"/>
      <c r="I39" s="201"/>
      <c r="J39" s="201"/>
      <c r="K39" s="201"/>
      <c r="L39" s="238"/>
      <c r="M39" s="201"/>
      <c r="N39" s="201"/>
      <c r="P39" s="237"/>
    </row>
    <row r="40" spans="1:16" ht="21" customHeight="1" x14ac:dyDescent="0.35">
      <c r="E40" s="201"/>
      <c r="F40" s="201"/>
      <c r="G40" s="201"/>
      <c r="H40" s="201"/>
      <c r="I40" s="201"/>
      <c r="J40" s="201"/>
      <c r="K40" s="201"/>
      <c r="L40" s="238"/>
      <c r="M40" s="201"/>
      <c r="N40" s="201"/>
      <c r="P40" s="237"/>
    </row>
    <row r="41" spans="1:16" ht="21" customHeight="1" x14ac:dyDescent="0.35">
      <c r="E41" s="201"/>
      <c r="F41" s="201"/>
      <c r="G41" s="201"/>
      <c r="H41" s="201"/>
      <c r="I41" s="201"/>
      <c r="J41" s="201"/>
      <c r="K41" s="201"/>
      <c r="L41" s="238"/>
      <c r="M41" s="201"/>
      <c r="N41" s="201"/>
      <c r="P41" s="237"/>
    </row>
    <row r="42" spans="1:16" ht="21" customHeight="1" x14ac:dyDescent="0.35">
      <c r="E42" s="208"/>
      <c r="L42" s="210"/>
      <c r="N42" s="237"/>
      <c r="P42" s="237"/>
    </row>
    <row r="43" spans="1:16" ht="21" customHeight="1" x14ac:dyDescent="0.35">
      <c r="E43" s="208"/>
      <c r="L43" s="210"/>
      <c r="N43" s="237"/>
      <c r="P43" s="237"/>
    </row>
    <row r="44" spans="1:16" ht="21" customHeight="1" x14ac:dyDescent="0.35">
      <c r="E44" s="208"/>
      <c r="L44" s="210"/>
      <c r="N44" s="237"/>
      <c r="P44" s="237"/>
    </row>
    <row r="45" spans="1:16" s="239" customFormat="1" ht="21" customHeight="1" x14ac:dyDescent="0.35">
      <c r="A45" s="208"/>
      <c r="B45" s="208"/>
      <c r="C45" s="208"/>
      <c r="D45" s="208"/>
      <c r="E45" s="208"/>
      <c r="F45" s="208"/>
      <c r="G45" s="208"/>
      <c r="H45" s="208"/>
      <c r="I45" s="208"/>
      <c r="J45" s="208"/>
      <c r="K45" s="208"/>
    </row>
    <row r="46" spans="1:16" s="239" customFormat="1" ht="21" customHeight="1" x14ac:dyDescent="0.35">
      <c r="A46" s="208"/>
      <c r="B46" s="208"/>
      <c r="C46" s="208"/>
      <c r="D46" s="208"/>
      <c r="E46" s="208"/>
      <c r="F46" s="208"/>
      <c r="G46" s="208"/>
      <c r="H46" s="208"/>
      <c r="I46" s="208"/>
      <c r="J46" s="208"/>
      <c r="K46" s="208"/>
    </row>
    <row r="47" spans="1:16" s="239" customFormat="1" ht="21" customHeight="1" x14ac:dyDescent="0.35">
      <c r="A47" s="208"/>
      <c r="B47" s="208"/>
      <c r="C47" s="208"/>
      <c r="D47" s="208"/>
      <c r="E47" s="208"/>
      <c r="F47" s="208"/>
      <c r="G47" s="208"/>
      <c r="H47" s="208"/>
      <c r="I47" s="208"/>
      <c r="J47" s="208"/>
      <c r="K47" s="208"/>
    </row>
    <row r="48" spans="1:16" s="239" customFormat="1" ht="21" customHeight="1" x14ac:dyDescent="0.35">
      <c r="A48" s="208"/>
      <c r="B48" s="208"/>
      <c r="C48" s="208"/>
      <c r="D48" s="208"/>
      <c r="E48" s="208"/>
      <c r="F48" s="208"/>
      <c r="G48" s="208"/>
      <c r="H48" s="208"/>
      <c r="I48" s="208"/>
      <c r="J48" s="208"/>
      <c r="K48" s="208"/>
    </row>
    <row r="49" spans="1:11" s="239" customFormat="1" ht="21" customHeight="1" x14ac:dyDescent="0.35">
      <c r="A49" s="208"/>
      <c r="B49" s="208"/>
      <c r="C49" s="208"/>
      <c r="D49" s="208"/>
      <c r="E49" s="208"/>
      <c r="F49" s="208"/>
      <c r="G49" s="208"/>
      <c r="H49" s="208"/>
      <c r="I49" s="208"/>
      <c r="J49" s="208"/>
      <c r="K49" s="208"/>
    </row>
    <row r="50" spans="1:11" s="239" customFormat="1" ht="21" customHeight="1" x14ac:dyDescent="0.35">
      <c r="A50" s="208"/>
      <c r="B50" s="208"/>
      <c r="C50" s="208"/>
      <c r="D50" s="208"/>
      <c r="E50" s="208"/>
      <c r="F50" s="208"/>
      <c r="G50" s="208"/>
      <c r="H50" s="208"/>
      <c r="I50" s="208"/>
      <c r="J50" s="208"/>
      <c r="K50" s="208"/>
    </row>
    <row r="51" spans="1:11" s="239" customFormat="1" ht="21" customHeight="1" x14ac:dyDescent="0.35">
      <c r="A51" s="208"/>
      <c r="B51" s="208"/>
      <c r="C51" s="208"/>
      <c r="D51" s="208"/>
      <c r="E51" s="208"/>
      <c r="F51" s="208"/>
      <c r="G51" s="208"/>
      <c r="H51" s="208"/>
      <c r="I51" s="208"/>
      <c r="J51" s="208"/>
      <c r="K51" s="208"/>
    </row>
    <row r="52" spans="1:11" s="239" customFormat="1" ht="21" customHeight="1" x14ac:dyDescent="0.35">
      <c r="A52" s="208"/>
      <c r="B52" s="208"/>
      <c r="C52" s="208"/>
      <c r="D52" s="208"/>
      <c r="E52" s="208"/>
      <c r="F52" s="208"/>
      <c r="G52" s="208"/>
      <c r="H52" s="208"/>
      <c r="I52" s="208"/>
      <c r="J52" s="208"/>
      <c r="K52" s="208"/>
    </row>
    <row r="53" spans="1:11" s="239" customFormat="1" ht="21" customHeight="1" x14ac:dyDescent="0.35">
      <c r="A53" s="208"/>
      <c r="B53" s="208"/>
      <c r="C53" s="208"/>
      <c r="D53" s="208"/>
      <c r="E53" s="208"/>
      <c r="F53" s="208"/>
      <c r="G53" s="208"/>
      <c r="H53" s="208"/>
      <c r="I53" s="208"/>
      <c r="J53" s="310" t="s">
        <v>340</v>
      </c>
      <c r="K53" s="208"/>
    </row>
    <row r="54" spans="1:11" s="239" customFormat="1" ht="21" customHeight="1" x14ac:dyDescent="0.35">
      <c r="C54" s="240"/>
      <c r="D54" s="208"/>
      <c r="E54" s="201"/>
      <c r="F54" s="201"/>
      <c r="G54" s="201"/>
      <c r="H54" s="201"/>
      <c r="I54" s="201"/>
      <c r="J54" s="201"/>
      <c r="K54" s="201"/>
    </row>
    <row r="55" spans="1:11" s="239" customFormat="1" ht="21" customHeight="1" x14ac:dyDescent="0.35">
      <c r="C55" s="240"/>
      <c r="D55" s="208"/>
      <c r="E55" s="201"/>
      <c r="F55" s="201"/>
      <c r="G55" s="201"/>
      <c r="H55" s="201"/>
      <c r="I55" s="201"/>
      <c r="J55" s="201"/>
      <c r="K55" s="201"/>
    </row>
    <row r="56" spans="1:11" ht="21" customHeight="1" x14ac:dyDescent="0.35">
      <c r="A56" s="461"/>
      <c r="B56" s="461"/>
      <c r="C56" s="461"/>
      <c r="D56" s="461"/>
      <c r="E56" s="461"/>
      <c r="F56" s="461"/>
      <c r="G56" s="462"/>
      <c r="H56" s="462"/>
      <c r="I56" s="462"/>
      <c r="J56" s="462"/>
    </row>
    <row r="57" spans="1:11" ht="21" customHeight="1" x14ac:dyDescent="0.35">
      <c r="A57" s="461"/>
      <c r="B57" s="461"/>
      <c r="C57" s="461"/>
      <c r="D57" s="461"/>
      <c r="E57" s="461"/>
      <c r="F57" s="461"/>
      <c r="G57" s="461"/>
      <c r="H57" s="461"/>
      <c r="I57" s="461"/>
      <c r="J57" s="461"/>
    </row>
    <row r="58" spans="1:11" ht="21" customHeight="1" x14ac:dyDescent="0.35">
      <c r="E58" s="208"/>
      <c r="F58" s="463"/>
      <c r="G58" s="463"/>
      <c r="H58" s="463"/>
    </row>
    <row r="59" spans="1:11" ht="21" customHeight="1" x14ac:dyDescent="0.35">
      <c r="A59" s="211"/>
      <c r="B59" s="464"/>
      <c r="C59" s="464"/>
      <c r="D59" s="464"/>
      <c r="E59" s="208"/>
      <c r="F59" s="210"/>
      <c r="G59" s="210"/>
      <c r="H59" s="210"/>
      <c r="I59" s="210"/>
      <c r="J59" s="195"/>
    </row>
    <row r="60" spans="1:11" ht="21" customHeight="1" x14ac:dyDescent="0.35">
      <c r="A60" s="211"/>
      <c r="B60" s="464"/>
      <c r="C60" s="464"/>
      <c r="D60" s="464"/>
      <c r="E60" s="463"/>
      <c r="F60" s="463"/>
      <c r="G60" s="463"/>
      <c r="H60" s="210"/>
      <c r="I60" s="210"/>
      <c r="J60" s="211"/>
    </row>
    <row r="61" spans="1:11" ht="21" customHeight="1" x14ac:dyDescent="0.35">
      <c r="A61" s="460"/>
      <c r="B61" s="460"/>
      <c r="C61" s="460"/>
      <c r="D61" s="460"/>
      <c r="E61" s="460"/>
      <c r="F61" s="460"/>
      <c r="G61" s="241"/>
      <c r="H61" s="241"/>
      <c r="I61" s="241"/>
      <c r="J61" s="241"/>
    </row>
    <row r="62" spans="1:11" ht="21" customHeight="1" x14ac:dyDescent="0.35">
      <c r="A62" s="461"/>
      <c r="B62" s="461"/>
      <c r="C62" s="461"/>
      <c r="D62" s="461"/>
      <c r="E62" s="461"/>
      <c r="F62" s="461"/>
      <c r="G62" s="461"/>
      <c r="H62" s="461"/>
      <c r="I62" s="461"/>
      <c r="J62" s="461"/>
    </row>
    <row r="63" spans="1:11" ht="21" customHeight="1" x14ac:dyDescent="0.35">
      <c r="E63" s="208"/>
      <c r="G63" s="242"/>
      <c r="H63" s="242"/>
      <c r="I63" s="242"/>
      <c r="J63" s="242"/>
    </row>
    <row r="64" spans="1:11" ht="21" customHeight="1" x14ac:dyDescent="0.35">
      <c r="A64" s="460"/>
      <c r="B64" s="460"/>
      <c r="C64" s="460"/>
      <c r="D64" s="460"/>
      <c r="E64" s="460"/>
      <c r="F64" s="460"/>
      <c r="G64" s="241"/>
      <c r="H64" s="241"/>
      <c r="I64" s="241"/>
      <c r="J64" s="241"/>
    </row>
    <row r="65" spans="1:10" ht="21" customHeight="1" x14ac:dyDescent="0.35">
      <c r="A65" s="461"/>
      <c r="B65" s="461"/>
      <c r="C65" s="461"/>
      <c r="D65" s="461"/>
      <c r="E65" s="461"/>
      <c r="F65" s="461"/>
      <c r="G65" s="462"/>
      <c r="H65" s="462"/>
      <c r="I65" s="462"/>
      <c r="J65" s="462"/>
    </row>
    <row r="66" spans="1:10" ht="21" customHeight="1" x14ac:dyDescent="0.35">
      <c r="E66" s="208"/>
      <c r="F66" s="463"/>
      <c r="G66" s="463"/>
      <c r="H66" s="463"/>
    </row>
    <row r="67" spans="1:10" ht="21" customHeight="1" x14ac:dyDescent="0.35">
      <c r="A67" s="460"/>
      <c r="B67" s="460"/>
      <c r="C67" s="460"/>
      <c r="D67" s="460"/>
      <c r="E67" s="460"/>
      <c r="F67" s="460"/>
      <c r="G67" s="241"/>
      <c r="H67" s="241"/>
      <c r="I67" s="241"/>
      <c r="J67" s="241"/>
    </row>
    <row r="68" spans="1:10" ht="21" customHeight="1" x14ac:dyDescent="0.35">
      <c r="A68" s="461"/>
      <c r="B68" s="461"/>
      <c r="C68" s="461"/>
      <c r="D68" s="461"/>
      <c r="E68" s="461"/>
      <c r="F68" s="461"/>
      <c r="G68" s="461"/>
      <c r="H68" s="461"/>
      <c r="I68" s="461"/>
      <c r="J68" s="461"/>
    </row>
    <row r="69" spans="1:10" ht="21" customHeight="1" x14ac:dyDescent="0.35">
      <c r="A69" s="243"/>
      <c r="B69" s="243"/>
      <c r="C69" s="243"/>
    </row>
    <row r="70" spans="1:10" ht="21" customHeight="1" x14ac:dyDescent="0.35">
      <c r="A70" s="243"/>
      <c r="B70" s="243"/>
      <c r="C70" s="243"/>
    </row>
    <row r="71" spans="1:10" ht="21" customHeight="1" x14ac:dyDescent="0.35">
      <c r="A71" s="243"/>
      <c r="B71" s="243"/>
      <c r="C71" s="243"/>
    </row>
    <row r="72" spans="1:10" ht="21" customHeight="1" x14ac:dyDescent="0.35">
      <c r="A72" s="211"/>
    </row>
  </sheetData>
  <mergeCells count="48">
    <mergeCell ref="A65:F65"/>
    <mergeCell ref="G65:J65"/>
    <mergeCell ref="F66:H66"/>
    <mergeCell ref="A67:F67"/>
    <mergeCell ref="A68:F68"/>
    <mergeCell ref="G68:J68"/>
    <mergeCell ref="A64:F64"/>
    <mergeCell ref="A56:F56"/>
    <mergeCell ref="G56:J56"/>
    <mergeCell ref="A57:F57"/>
    <mergeCell ref="G57:J57"/>
    <mergeCell ref="F58:H58"/>
    <mergeCell ref="B59:D59"/>
    <mergeCell ref="B60:D60"/>
    <mergeCell ref="E60:G60"/>
    <mergeCell ref="A61:F61"/>
    <mergeCell ref="A62:F62"/>
    <mergeCell ref="G62:J62"/>
    <mergeCell ref="A20:A21"/>
    <mergeCell ref="H20:I20"/>
    <mergeCell ref="B21:D21"/>
    <mergeCell ref="E17:F17"/>
    <mergeCell ref="H17:I17"/>
    <mergeCell ref="E18:F18"/>
    <mergeCell ref="H18:I18"/>
    <mergeCell ref="E19:F19"/>
    <mergeCell ref="H19:I19"/>
    <mergeCell ref="E16:F16"/>
    <mergeCell ref="H16:I16"/>
    <mergeCell ref="B12:D12"/>
    <mergeCell ref="E12:F12"/>
    <mergeCell ref="H12:I12"/>
    <mergeCell ref="B13:D13"/>
    <mergeCell ref="E13:F13"/>
    <mergeCell ref="H13:I13"/>
    <mergeCell ref="E14:F14"/>
    <mergeCell ref="H14:I14"/>
    <mergeCell ref="B15:D15"/>
    <mergeCell ref="E15:F15"/>
    <mergeCell ref="H15:I15"/>
    <mergeCell ref="J10:J11"/>
    <mergeCell ref="E11:F11"/>
    <mergeCell ref="H11:I11"/>
    <mergeCell ref="A1:I1"/>
    <mergeCell ref="B10:D11"/>
    <mergeCell ref="E10:F10"/>
    <mergeCell ref="G10:G11"/>
    <mergeCell ref="H10:I10"/>
  </mergeCells>
  <printOptions horizontalCentered="1"/>
  <pageMargins left="0.5" right="0.5" top="0.5" bottom="0.5" header="0.5" footer="0.5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61"/>
  <sheetViews>
    <sheetView view="pageBreakPreview" zoomScaleNormal="100" zoomScaleSheetLayoutView="100" workbookViewId="0">
      <selection activeCell="C9" sqref="C9"/>
    </sheetView>
  </sheetViews>
  <sheetFormatPr defaultRowHeight="21" customHeight="1" x14ac:dyDescent="0.2"/>
  <cols>
    <col min="1" max="1" width="6" style="1" customWidth="1"/>
    <col min="2" max="2" width="24.5703125" style="1" customWidth="1"/>
    <col min="3" max="3" width="5.7109375" style="1" customWidth="1"/>
    <col min="4" max="4" width="15.28515625" style="1" customWidth="1"/>
    <col min="5" max="5" width="15.85546875" style="1" customWidth="1"/>
    <col min="6" max="6" width="11.28515625" style="1" customWidth="1"/>
    <col min="7" max="7" width="12.42578125" style="1" customWidth="1"/>
    <col min="8" max="8" width="18" style="1" customWidth="1"/>
    <col min="9" max="9" width="25.5703125" style="1" customWidth="1"/>
    <col min="10" max="10" width="0.28515625" style="1" hidden="1" customWidth="1"/>
    <col min="11" max="11" width="15" style="1" bestFit="1" customWidth="1"/>
    <col min="12" max="256" width="9.140625" style="1"/>
    <col min="257" max="257" width="6" style="1" customWidth="1"/>
    <col min="258" max="258" width="25.5703125" style="1" customWidth="1"/>
    <col min="259" max="259" width="12.85546875" style="1" customWidth="1"/>
    <col min="260" max="260" width="15.28515625" style="1" customWidth="1"/>
    <col min="261" max="261" width="16.42578125" style="1" customWidth="1"/>
    <col min="262" max="262" width="11.28515625" style="1" customWidth="1"/>
    <col min="263" max="263" width="12.42578125" style="1" customWidth="1"/>
    <col min="264" max="264" width="18" style="1" customWidth="1"/>
    <col min="265" max="265" width="25.5703125" style="1" customWidth="1"/>
    <col min="266" max="266" width="0" style="1" hidden="1" customWidth="1"/>
    <col min="267" max="267" width="15" style="1" bestFit="1" customWidth="1"/>
    <col min="268" max="512" width="9.140625" style="1"/>
    <col min="513" max="513" width="6" style="1" customWidth="1"/>
    <col min="514" max="514" width="25.5703125" style="1" customWidth="1"/>
    <col min="515" max="515" width="12.85546875" style="1" customWidth="1"/>
    <col min="516" max="516" width="15.28515625" style="1" customWidth="1"/>
    <col min="517" max="517" width="16.42578125" style="1" customWidth="1"/>
    <col min="518" max="518" width="11.28515625" style="1" customWidth="1"/>
    <col min="519" max="519" width="12.42578125" style="1" customWidth="1"/>
    <col min="520" max="520" width="18" style="1" customWidth="1"/>
    <col min="521" max="521" width="25.5703125" style="1" customWidth="1"/>
    <col min="522" max="522" width="0" style="1" hidden="1" customWidth="1"/>
    <col min="523" max="523" width="15" style="1" bestFit="1" customWidth="1"/>
    <col min="524" max="768" width="9.140625" style="1"/>
    <col min="769" max="769" width="6" style="1" customWidth="1"/>
    <col min="770" max="770" width="25.5703125" style="1" customWidth="1"/>
    <col min="771" max="771" width="12.85546875" style="1" customWidth="1"/>
    <col min="772" max="772" width="15.28515625" style="1" customWidth="1"/>
    <col min="773" max="773" width="16.42578125" style="1" customWidth="1"/>
    <col min="774" max="774" width="11.28515625" style="1" customWidth="1"/>
    <col min="775" max="775" width="12.42578125" style="1" customWidth="1"/>
    <col min="776" max="776" width="18" style="1" customWidth="1"/>
    <col min="777" max="777" width="25.5703125" style="1" customWidth="1"/>
    <col min="778" max="778" width="0" style="1" hidden="1" customWidth="1"/>
    <col min="779" max="779" width="15" style="1" bestFit="1" customWidth="1"/>
    <col min="780" max="1024" width="9.140625" style="1"/>
    <col min="1025" max="1025" width="6" style="1" customWidth="1"/>
    <col min="1026" max="1026" width="25.5703125" style="1" customWidth="1"/>
    <col min="1027" max="1027" width="12.85546875" style="1" customWidth="1"/>
    <col min="1028" max="1028" width="15.28515625" style="1" customWidth="1"/>
    <col min="1029" max="1029" width="16.42578125" style="1" customWidth="1"/>
    <col min="1030" max="1030" width="11.28515625" style="1" customWidth="1"/>
    <col min="1031" max="1031" width="12.42578125" style="1" customWidth="1"/>
    <col min="1032" max="1032" width="18" style="1" customWidth="1"/>
    <col min="1033" max="1033" width="25.5703125" style="1" customWidth="1"/>
    <col min="1034" max="1034" width="0" style="1" hidden="1" customWidth="1"/>
    <col min="1035" max="1035" width="15" style="1" bestFit="1" customWidth="1"/>
    <col min="1036" max="1280" width="9.140625" style="1"/>
    <col min="1281" max="1281" width="6" style="1" customWidth="1"/>
    <col min="1282" max="1282" width="25.5703125" style="1" customWidth="1"/>
    <col min="1283" max="1283" width="12.85546875" style="1" customWidth="1"/>
    <col min="1284" max="1284" width="15.28515625" style="1" customWidth="1"/>
    <col min="1285" max="1285" width="16.42578125" style="1" customWidth="1"/>
    <col min="1286" max="1286" width="11.28515625" style="1" customWidth="1"/>
    <col min="1287" max="1287" width="12.42578125" style="1" customWidth="1"/>
    <col min="1288" max="1288" width="18" style="1" customWidth="1"/>
    <col min="1289" max="1289" width="25.5703125" style="1" customWidth="1"/>
    <col min="1290" max="1290" width="0" style="1" hidden="1" customWidth="1"/>
    <col min="1291" max="1291" width="15" style="1" bestFit="1" customWidth="1"/>
    <col min="1292" max="1536" width="9.140625" style="1"/>
    <col min="1537" max="1537" width="6" style="1" customWidth="1"/>
    <col min="1538" max="1538" width="25.5703125" style="1" customWidth="1"/>
    <col min="1539" max="1539" width="12.85546875" style="1" customWidth="1"/>
    <col min="1540" max="1540" width="15.28515625" style="1" customWidth="1"/>
    <col min="1541" max="1541" width="16.42578125" style="1" customWidth="1"/>
    <col min="1542" max="1542" width="11.28515625" style="1" customWidth="1"/>
    <col min="1543" max="1543" width="12.42578125" style="1" customWidth="1"/>
    <col min="1544" max="1544" width="18" style="1" customWidth="1"/>
    <col min="1545" max="1545" width="25.5703125" style="1" customWidth="1"/>
    <col min="1546" max="1546" width="0" style="1" hidden="1" customWidth="1"/>
    <col min="1547" max="1547" width="15" style="1" bestFit="1" customWidth="1"/>
    <col min="1548" max="1792" width="9.140625" style="1"/>
    <col min="1793" max="1793" width="6" style="1" customWidth="1"/>
    <col min="1794" max="1794" width="25.5703125" style="1" customWidth="1"/>
    <col min="1795" max="1795" width="12.85546875" style="1" customWidth="1"/>
    <col min="1796" max="1796" width="15.28515625" style="1" customWidth="1"/>
    <col min="1797" max="1797" width="16.42578125" style="1" customWidth="1"/>
    <col min="1798" max="1798" width="11.28515625" style="1" customWidth="1"/>
    <col min="1799" max="1799" width="12.42578125" style="1" customWidth="1"/>
    <col min="1800" max="1800" width="18" style="1" customWidth="1"/>
    <col min="1801" max="1801" width="25.5703125" style="1" customWidth="1"/>
    <col min="1802" max="1802" width="0" style="1" hidden="1" customWidth="1"/>
    <col min="1803" max="1803" width="15" style="1" bestFit="1" customWidth="1"/>
    <col min="1804" max="2048" width="9.140625" style="1"/>
    <col min="2049" max="2049" width="6" style="1" customWidth="1"/>
    <col min="2050" max="2050" width="25.5703125" style="1" customWidth="1"/>
    <col min="2051" max="2051" width="12.85546875" style="1" customWidth="1"/>
    <col min="2052" max="2052" width="15.28515625" style="1" customWidth="1"/>
    <col min="2053" max="2053" width="16.42578125" style="1" customWidth="1"/>
    <col min="2054" max="2054" width="11.28515625" style="1" customWidth="1"/>
    <col min="2055" max="2055" width="12.42578125" style="1" customWidth="1"/>
    <col min="2056" max="2056" width="18" style="1" customWidth="1"/>
    <col min="2057" max="2057" width="25.5703125" style="1" customWidth="1"/>
    <col min="2058" max="2058" width="0" style="1" hidden="1" customWidth="1"/>
    <col min="2059" max="2059" width="15" style="1" bestFit="1" customWidth="1"/>
    <col min="2060" max="2304" width="9.140625" style="1"/>
    <col min="2305" max="2305" width="6" style="1" customWidth="1"/>
    <col min="2306" max="2306" width="25.5703125" style="1" customWidth="1"/>
    <col min="2307" max="2307" width="12.85546875" style="1" customWidth="1"/>
    <col min="2308" max="2308" width="15.28515625" style="1" customWidth="1"/>
    <col min="2309" max="2309" width="16.42578125" style="1" customWidth="1"/>
    <col min="2310" max="2310" width="11.28515625" style="1" customWidth="1"/>
    <col min="2311" max="2311" width="12.42578125" style="1" customWidth="1"/>
    <col min="2312" max="2312" width="18" style="1" customWidth="1"/>
    <col min="2313" max="2313" width="25.5703125" style="1" customWidth="1"/>
    <col min="2314" max="2314" width="0" style="1" hidden="1" customWidth="1"/>
    <col min="2315" max="2315" width="15" style="1" bestFit="1" customWidth="1"/>
    <col min="2316" max="2560" width="9.140625" style="1"/>
    <col min="2561" max="2561" width="6" style="1" customWidth="1"/>
    <col min="2562" max="2562" width="25.5703125" style="1" customWidth="1"/>
    <col min="2563" max="2563" width="12.85546875" style="1" customWidth="1"/>
    <col min="2564" max="2564" width="15.28515625" style="1" customWidth="1"/>
    <col min="2565" max="2565" width="16.42578125" style="1" customWidth="1"/>
    <col min="2566" max="2566" width="11.28515625" style="1" customWidth="1"/>
    <col min="2567" max="2567" width="12.42578125" style="1" customWidth="1"/>
    <col min="2568" max="2568" width="18" style="1" customWidth="1"/>
    <col min="2569" max="2569" width="25.5703125" style="1" customWidth="1"/>
    <col min="2570" max="2570" width="0" style="1" hidden="1" customWidth="1"/>
    <col min="2571" max="2571" width="15" style="1" bestFit="1" customWidth="1"/>
    <col min="2572" max="2816" width="9.140625" style="1"/>
    <col min="2817" max="2817" width="6" style="1" customWidth="1"/>
    <col min="2818" max="2818" width="25.5703125" style="1" customWidth="1"/>
    <col min="2819" max="2819" width="12.85546875" style="1" customWidth="1"/>
    <col min="2820" max="2820" width="15.28515625" style="1" customWidth="1"/>
    <col min="2821" max="2821" width="16.42578125" style="1" customWidth="1"/>
    <col min="2822" max="2822" width="11.28515625" style="1" customWidth="1"/>
    <col min="2823" max="2823" width="12.42578125" style="1" customWidth="1"/>
    <col min="2824" max="2824" width="18" style="1" customWidth="1"/>
    <col min="2825" max="2825" width="25.5703125" style="1" customWidth="1"/>
    <col min="2826" max="2826" width="0" style="1" hidden="1" customWidth="1"/>
    <col min="2827" max="2827" width="15" style="1" bestFit="1" customWidth="1"/>
    <col min="2828" max="3072" width="9.140625" style="1"/>
    <col min="3073" max="3073" width="6" style="1" customWidth="1"/>
    <col min="3074" max="3074" width="25.5703125" style="1" customWidth="1"/>
    <col min="3075" max="3075" width="12.85546875" style="1" customWidth="1"/>
    <col min="3076" max="3076" width="15.28515625" style="1" customWidth="1"/>
    <col min="3077" max="3077" width="16.42578125" style="1" customWidth="1"/>
    <col min="3078" max="3078" width="11.28515625" style="1" customWidth="1"/>
    <col min="3079" max="3079" width="12.42578125" style="1" customWidth="1"/>
    <col min="3080" max="3080" width="18" style="1" customWidth="1"/>
    <col min="3081" max="3081" width="25.5703125" style="1" customWidth="1"/>
    <col min="3082" max="3082" width="0" style="1" hidden="1" customWidth="1"/>
    <col min="3083" max="3083" width="15" style="1" bestFit="1" customWidth="1"/>
    <col min="3084" max="3328" width="9.140625" style="1"/>
    <col min="3329" max="3329" width="6" style="1" customWidth="1"/>
    <col min="3330" max="3330" width="25.5703125" style="1" customWidth="1"/>
    <col min="3331" max="3331" width="12.85546875" style="1" customWidth="1"/>
    <col min="3332" max="3332" width="15.28515625" style="1" customWidth="1"/>
    <col min="3333" max="3333" width="16.42578125" style="1" customWidth="1"/>
    <col min="3334" max="3334" width="11.28515625" style="1" customWidth="1"/>
    <col min="3335" max="3335" width="12.42578125" style="1" customWidth="1"/>
    <col min="3336" max="3336" width="18" style="1" customWidth="1"/>
    <col min="3337" max="3337" width="25.5703125" style="1" customWidth="1"/>
    <col min="3338" max="3338" width="0" style="1" hidden="1" customWidth="1"/>
    <col min="3339" max="3339" width="15" style="1" bestFit="1" customWidth="1"/>
    <col min="3340" max="3584" width="9.140625" style="1"/>
    <col min="3585" max="3585" width="6" style="1" customWidth="1"/>
    <col min="3586" max="3586" width="25.5703125" style="1" customWidth="1"/>
    <col min="3587" max="3587" width="12.85546875" style="1" customWidth="1"/>
    <col min="3588" max="3588" width="15.28515625" style="1" customWidth="1"/>
    <col min="3589" max="3589" width="16.42578125" style="1" customWidth="1"/>
    <col min="3590" max="3590" width="11.28515625" style="1" customWidth="1"/>
    <col min="3591" max="3591" width="12.42578125" style="1" customWidth="1"/>
    <col min="3592" max="3592" width="18" style="1" customWidth="1"/>
    <col min="3593" max="3593" width="25.5703125" style="1" customWidth="1"/>
    <col min="3594" max="3594" width="0" style="1" hidden="1" customWidth="1"/>
    <col min="3595" max="3595" width="15" style="1" bestFit="1" customWidth="1"/>
    <col min="3596" max="3840" width="9.140625" style="1"/>
    <col min="3841" max="3841" width="6" style="1" customWidth="1"/>
    <col min="3842" max="3842" width="25.5703125" style="1" customWidth="1"/>
    <col min="3843" max="3843" width="12.85546875" style="1" customWidth="1"/>
    <col min="3844" max="3844" width="15.28515625" style="1" customWidth="1"/>
    <col min="3845" max="3845" width="16.42578125" style="1" customWidth="1"/>
    <col min="3846" max="3846" width="11.28515625" style="1" customWidth="1"/>
    <col min="3847" max="3847" width="12.42578125" style="1" customWidth="1"/>
    <col min="3848" max="3848" width="18" style="1" customWidth="1"/>
    <col min="3849" max="3849" width="25.5703125" style="1" customWidth="1"/>
    <col min="3850" max="3850" width="0" style="1" hidden="1" customWidth="1"/>
    <col min="3851" max="3851" width="15" style="1" bestFit="1" customWidth="1"/>
    <col min="3852" max="4096" width="9.140625" style="1"/>
    <col min="4097" max="4097" width="6" style="1" customWidth="1"/>
    <col min="4098" max="4098" width="25.5703125" style="1" customWidth="1"/>
    <col min="4099" max="4099" width="12.85546875" style="1" customWidth="1"/>
    <col min="4100" max="4100" width="15.28515625" style="1" customWidth="1"/>
    <col min="4101" max="4101" width="16.42578125" style="1" customWidth="1"/>
    <col min="4102" max="4102" width="11.28515625" style="1" customWidth="1"/>
    <col min="4103" max="4103" width="12.42578125" style="1" customWidth="1"/>
    <col min="4104" max="4104" width="18" style="1" customWidth="1"/>
    <col min="4105" max="4105" width="25.5703125" style="1" customWidth="1"/>
    <col min="4106" max="4106" width="0" style="1" hidden="1" customWidth="1"/>
    <col min="4107" max="4107" width="15" style="1" bestFit="1" customWidth="1"/>
    <col min="4108" max="4352" width="9.140625" style="1"/>
    <col min="4353" max="4353" width="6" style="1" customWidth="1"/>
    <col min="4354" max="4354" width="25.5703125" style="1" customWidth="1"/>
    <col min="4355" max="4355" width="12.85546875" style="1" customWidth="1"/>
    <col min="4356" max="4356" width="15.28515625" style="1" customWidth="1"/>
    <col min="4357" max="4357" width="16.42578125" style="1" customWidth="1"/>
    <col min="4358" max="4358" width="11.28515625" style="1" customWidth="1"/>
    <col min="4359" max="4359" width="12.42578125" style="1" customWidth="1"/>
    <col min="4360" max="4360" width="18" style="1" customWidth="1"/>
    <col min="4361" max="4361" width="25.5703125" style="1" customWidth="1"/>
    <col min="4362" max="4362" width="0" style="1" hidden="1" customWidth="1"/>
    <col min="4363" max="4363" width="15" style="1" bestFit="1" customWidth="1"/>
    <col min="4364" max="4608" width="9.140625" style="1"/>
    <col min="4609" max="4609" width="6" style="1" customWidth="1"/>
    <col min="4610" max="4610" width="25.5703125" style="1" customWidth="1"/>
    <col min="4611" max="4611" width="12.85546875" style="1" customWidth="1"/>
    <col min="4612" max="4612" width="15.28515625" style="1" customWidth="1"/>
    <col min="4613" max="4613" width="16.42578125" style="1" customWidth="1"/>
    <col min="4614" max="4614" width="11.28515625" style="1" customWidth="1"/>
    <col min="4615" max="4615" width="12.42578125" style="1" customWidth="1"/>
    <col min="4616" max="4616" width="18" style="1" customWidth="1"/>
    <col min="4617" max="4617" width="25.5703125" style="1" customWidth="1"/>
    <col min="4618" max="4618" width="0" style="1" hidden="1" customWidth="1"/>
    <col min="4619" max="4619" width="15" style="1" bestFit="1" customWidth="1"/>
    <col min="4620" max="4864" width="9.140625" style="1"/>
    <col min="4865" max="4865" width="6" style="1" customWidth="1"/>
    <col min="4866" max="4866" width="25.5703125" style="1" customWidth="1"/>
    <col min="4867" max="4867" width="12.85546875" style="1" customWidth="1"/>
    <col min="4868" max="4868" width="15.28515625" style="1" customWidth="1"/>
    <col min="4869" max="4869" width="16.42578125" style="1" customWidth="1"/>
    <col min="4870" max="4870" width="11.28515625" style="1" customWidth="1"/>
    <col min="4871" max="4871" width="12.42578125" style="1" customWidth="1"/>
    <col min="4872" max="4872" width="18" style="1" customWidth="1"/>
    <col min="4873" max="4873" width="25.5703125" style="1" customWidth="1"/>
    <col min="4874" max="4874" width="0" style="1" hidden="1" customWidth="1"/>
    <col min="4875" max="4875" width="15" style="1" bestFit="1" customWidth="1"/>
    <col min="4876" max="5120" width="9.140625" style="1"/>
    <col min="5121" max="5121" width="6" style="1" customWidth="1"/>
    <col min="5122" max="5122" width="25.5703125" style="1" customWidth="1"/>
    <col min="5123" max="5123" width="12.85546875" style="1" customWidth="1"/>
    <col min="5124" max="5124" width="15.28515625" style="1" customWidth="1"/>
    <col min="5125" max="5125" width="16.42578125" style="1" customWidth="1"/>
    <col min="5126" max="5126" width="11.28515625" style="1" customWidth="1"/>
    <col min="5127" max="5127" width="12.42578125" style="1" customWidth="1"/>
    <col min="5128" max="5128" width="18" style="1" customWidth="1"/>
    <col min="5129" max="5129" width="25.5703125" style="1" customWidth="1"/>
    <col min="5130" max="5130" width="0" style="1" hidden="1" customWidth="1"/>
    <col min="5131" max="5131" width="15" style="1" bestFit="1" customWidth="1"/>
    <col min="5132" max="5376" width="9.140625" style="1"/>
    <col min="5377" max="5377" width="6" style="1" customWidth="1"/>
    <col min="5378" max="5378" width="25.5703125" style="1" customWidth="1"/>
    <col min="5379" max="5379" width="12.85546875" style="1" customWidth="1"/>
    <col min="5380" max="5380" width="15.28515625" style="1" customWidth="1"/>
    <col min="5381" max="5381" width="16.42578125" style="1" customWidth="1"/>
    <col min="5382" max="5382" width="11.28515625" style="1" customWidth="1"/>
    <col min="5383" max="5383" width="12.42578125" style="1" customWidth="1"/>
    <col min="5384" max="5384" width="18" style="1" customWidth="1"/>
    <col min="5385" max="5385" width="25.5703125" style="1" customWidth="1"/>
    <col min="5386" max="5386" width="0" style="1" hidden="1" customWidth="1"/>
    <col min="5387" max="5387" width="15" style="1" bestFit="1" customWidth="1"/>
    <col min="5388" max="5632" width="9.140625" style="1"/>
    <col min="5633" max="5633" width="6" style="1" customWidth="1"/>
    <col min="5634" max="5634" width="25.5703125" style="1" customWidth="1"/>
    <col min="5635" max="5635" width="12.85546875" style="1" customWidth="1"/>
    <col min="5636" max="5636" width="15.28515625" style="1" customWidth="1"/>
    <col min="5637" max="5637" width="16.42578125" style="1" customWidth="1"/>
    <col min="5638" max="5638" width="11.28515625" style="1" customWidth="1"/>
    <col min="5639" max="5639" width="12.42578125" style="1" customWidth="1"/>
    <col min="5640" max="5640" width="18" style="1" customWidth="1"/>
    <col min="5641" max="5641" width="25.5703125" style="1" customWidth="1"/>
    <col min="5642" max="5642" width="0" style="1" hidden="1" customWidth="1"/>
    <col min="5643" max="5643" width="15" style="1" bestFit="1" customWidth="1"/>
    <col min="5644" max="5888" width="9.140625" style="1"/>
    <col min="5889" max="5889" width="6" style="1" customWidth="1"/>
    <col min="5890" max="5890" width="25.5703125" style="1" customWidth="1"/>
    <col min="5891" max="5891" width="12.85546875" style="1" customWidth="1"/>
    <col min="5892" max="5892" width="15.28515625" style="1" customWidth="1"/>
    <col min="5893" max="5893" width="16.42578125" style="1" customWidth="1"/>
    <col min="5894" max="5894" width="11.28515625" style="1" customWidth="1"/>
    <col min="5895" max="5895" width="12.42578125" style="1" customWidth="1"/>
    <col min="5896" max="5896" width="18" style="1" customWidth="1"/>
    <col min="5897" max="5897" width="25.5703125" style="1" customWidth="1"/>
    <col min="5898" max="5898" width="0" style="1" hidden="1" customWidth="1"/>
    <col min="5899" max="5899" width="15" style="1" bestFit="1" customWidth="1"/>
    <col min="5900" max="6144" width="9.140625" style="1"/>
    <col min="6145" max="6145" width="6" style="1" customWidth="1"/>
    <col min="6146" max="6146" width="25.5703125" style="1" customWidth="1"/>
    <col min="6147" max="6147" width="12.85546875" style="1" customWidth="1"/>
    <col min="6148" max="6148" width="15.28515625" style="1" customWidth="1"/>
    <col min="6149" max="6149" width="16.42578125" style="1" customWidth="1"/>
    <col min="6150" max="6150" width="11.28515625" style="1" customWidth="1"/>
    <col min="6151" max="6151" width="12.42578125" style="1" customWidth="1"/>
    <col min="6152" max="6152" width="18" style="1" customWidth="1"/>
    <col min="6153" max="6153" width="25.5703125" style="1" customWidth="1"/>
    <col min="6154" max="6154" width="0" style="1" hidden="1" customWidth="1"/>
    <col min="6155" max="6155" width="15" style="1" bestFit="1" customWidth="1"/>
    <col min="6156" max="6400" width="9.140625" style="1"/>
    <col min="6401" max="6401" width="6" style="1" customWidth="1"/>
    <col min="6402" max="6402" width="25.5703125" style="1" customWidth="1"/>
    <col min="6403" max="6403" width="12.85546875" style="1" customWidth="1"/>
    <col min="6404" max="6404" width="15.28515625" style="1" customWidth="1"/>
    <col min="6405" max="6405" width="16.42578125" style="1" customWidth="1"/>
    <col min="6406" max="6406" width="11.28515625" style="1" customWidth="1"/>
    <col min="6407" max="6407" width="12.42578125" style="1" customWidth="1"/>
    <col min="6408" max="6408" width="18" style="1" customWidth="1"/>
    <col min="6409" max="6409" width="25.5703125" style="1" customWidth="1"/>
    <col min="6410" max="6410" width="0" style="1" hidden="1" customWidth="1"/>
    <col min="6411" max="6411" width="15" style="1" bestFit="1" customWidth="1"/>
    <col min="6412" max="6656" width="9.140625" style="1"/>
    <col min="6657" max="6657" width="6" style="1" customWidth="1"/>
    <col min="6658" max="6658" width="25.5703125" style="1" customWidth="1"/>
    <col min="6659" max="6659" width="12.85546875" style="1" customWidth="1"/>
    <col min="6660" max="6660" width="15.28515625" style="1" customWidth="1"/>
    <col min="6661" max="6661" width="16.42578125" style="1" customWidth="1"/>
    <col min="6662" max="6662" width="11.28515625" style="1" customWidth="1"/>
    <col min="6663" max="6663" width="12.42578125" style="1" customWidth="1"/>
    <col min="6664" max="6664" width="18" style="1" customWidth="1"/>
    <col min="6665" max="6665" width="25.5703125" style="1" customWidth="1"/>
    <col min="6666" max="6666" width="0" style="1" hidden="1" customWidth="1"/>
    <col min="6667" max="6667" width="15" style="1" bestFit="1" customWidth="1"/>
    <col min="6668" max="6912" width="9.140625" style="1"/>
    <col min="6913" max="6913" width="6" style="1" customWidth="1"/>
    <col min="6914" max="6914" width="25.5703125" style="1" customWidth="1"/>
    <col min="6915" max="6915" width="12.85546875" style="1" customWidth="1"/>
    <col min="6916" max="6916" width="15.28515625" style="1" customWidth="1"/>
    <col min="6917" max="6917" width="16.42578125" style="1" customWidth="1"/>
    <col min="6918" max="6918" width="11.28515625" style="1" customWidth="1"/>
    <col min="6919" max="6919" width="12.42578125" style="1" customWidth="1"/>
    <col min="6920" max="6920" width="18" style="1" customWidth="1"/>
    <col min="6921" max="6921" width="25.5703125" style="1" customWidth="1"/>
    <col min="6922" max="6922" width="0" style="1" hidden="1" customWidth="1"/>
    <col min="6923" max="6923" width="15" style="1" bestFit="1" customWidth="1"/>
    <col min="6924" max="7168" width="9.140625" style="1"/>
    <col min="7169" max="7169" width="6" style="1" customWidth="1"/>
    <col min="7170" max="7170" width="25.5703125" style="1" customWidth="1"/>
    <col min="7171" max="7171" width="12.85546875" style="1" customWidth="1"/>
    <col min="7172" max="7172" width="15.28515625" style="1" customWidth="1"/>
    <col min="7173" max="7173" width="16.42578125" style="1" customWidth="1"/>
    <col min="7174" max="7174" width="11.28515625" style="1" customWidth="1"/>
    <col min="7175" max="7175" width="12.42578125" style="1" customWidth="1"/>
    <col min="7176" max="7176" width="18" style="1" customWidth="1"/>
    <col min="7177" max="7177" width="25.5703125" style="1" customWidth="1"/>
    <col min="7178" max="7178" width="0" style="1" hidden="1" customWidth="1"/>
    <col min="7179" max="7179" width="15" style="1" bestFit="1" customWidth="1"/>
    <col min="7180" max="7424" width="9.140625" style="1"/>
    <col min="7425" max="7425" width="6" style="1" customWidth="1"/>
    <col min="7426" max="7426" width="25.5703125" style="1" customWidth="1"/>
    <col min="7427" max="7427" width="12.85546875" style="1" customWidth="1"/>
    <col min="7428" max="7428" width="15.28515625" style="1" customWidth="1"/>
    <col min="7429" max="7429" width="16.42578125" style="1" customWidth="1"/>
    <col min="7430" max="7430" width="11.28515625" style="1" customWidth="1"/>
    <col min="7431" max="7431" width="12.42578125" style="1" customWidth="1"/>
    <col min="7432" max="7432" width="18" style="1" customWidth="1"/>
    <col min="7433" max="7433" width="25.5703125" style="1" customWidth="1"/>
    <col min="7434" max="7434" width="0" style="1" hidden="1" customWidth="1"/>
    <col min="7435" max="7435" width="15" style="1" bestFit="1" customWidth="1"/>
    <col min="7436" max="7680" width="9.140625" style="1"/>
    <col min="7681" max="7681" width="6" style="1" customWidth="1"/>
    <col min="7682" max="7682" width="25.5703125" style="1" customWidth="1"/>
    <col min="7683" max="7683" width="12.85546875" style="1" customWidth="1"/>
    <col min="7684" max="7684" width="15.28515625" style="1" customWidth="1"/>
    <col min="7685" max="7685" width="16.42578125" style="1" customWidth="1"/>
    <col min="7686" max="7686" width="11.28515625" style="1" customWidth="1"/>
    <col min="7687" max="7687" width="12.42578125" style="1" customWidth="1"/>
    <col min="7688" max="7688" width="18" style="1" customWidth="1"/>
    <col min="7689" max="7689" width="25.5703125" style="1" customWidth="1"/>
    <col min="7690" max="7690" width="0" style="1" hidden="1" customWidth="1"/>
    <col min="7691" max="7691" width="15" style="1" bestFit="1" customWidth="1"/>
    <col min="7692" max="7936" width="9.140625" style="1"/>
    <col min="7937" max="7937" width="6" style="1" customWidth="1"/>
    <col min="7938" max="7938" width="25.5703125" style="1" customWidth="1"/>
    <col min="7939" max="7939" width="12.85546875" style="1" customWidth="1"/>
    <col min="7940" max="7940" width="15.28515625" style="1" customWidth="1"/>
    <col min="7941" max="7941" width="16.42578125" style="1" customWidth="1"/>
    <col min="7942" max="7942" width="11.28515625" style="1" customWidth="1"/>
    <col min="7943" max="7943" width="12.42578125" style="1" customWidth="1"/>
    <col min="7944" max="7944" width="18" style="1" customWidth="1"/>
    <col min="7945" max="7945" width="25.5703125" style="1" customWidth="1"/>
    <col min="7946" max="7946" width="0" style="1" hidden="1" customWidth="1"/>
    <col min="7947" max="7947" width="15" style="1" bestFit="1" customWidth="1"/>
    <col min="7948" max="8192" width="9.140625" style="1"/>
    <col min="8193" max="8193" width="6" style="1" customWidth="1"/>
    <col min="8194" max="8194" width="25.5703125" style="1" customWidth="1"/>
    <col min="8195" max="8195" width="12.85546875" style="1" customWidth="1"/>
    <col min="8196" max="8196" width="15.28515625" style="1" customWidth="1"/>
    <col min="8197" max="8197" width="16.42578125" style="1" customWidth="1"/>
    <col min="8198" max="8198" width="11.28515625" style="1" customWidth="1"/>
    <col min="8199" max="8199" width="12.42578125" style="1" customWidth="1"/>
    <col min="8200" max="8200" width="18" style="1" customWidth="1"/>
    <col min="8201" max="8201" width="25.5703125" style="1" customWidth="1"/>
    <col min="8202" max="8202" width="0" style="1" hidden="1" customWidth="1"/>
    <col min="8203" max="8203" width="15" style="1" bestFit="1" customWidth="1"/>
    <col min="8204" max="8448" width="9.140625" style="1"/>
    <col min="8449" max="8449" width="6" style="1" customWidth="1"/>
    <col min="8450" max="8450" width="25.5703125" style="1" customWidth="1"/>
    <col min="8451" max="8451" width="12.85546875" style="1" customWidth="1"/>
    <col min="8452" max="8452" width="15.28515625" style="1" customWidth="1"/>
    <col min="8453" max="8453" width="16.42578125" style="1" customWidth="1"/>
    <col min="8454" max="8454" width="11.28515625" style="1" customWidth="1"/>
    <col min="8455" max="8455" width="12.42578125" style="1" customWidth="1"/>
    <col min="8456" max="8456" width="18" style="1" customWidth="1"/>
    <col min="8457" max="8457" width="25.5703125" style="1" customWidth="1"/>
    <col min="8458" max="8458" width="0" style="1" hidden="1" customWidth="1"/>
    <col min="8459" max="8459" width="15" style="1" bestFit="1" customWidth="1"/>
    <col min="8460" max="8704" width="9.140625" style="1"/>
    <col min="8705" max="8705" width="6" style="1" customWidth="1"/>
    <col min="8706" max="8706" width="25.5703125" style="1" customWidth="1"/>
    <col min="8707" max="8707" width="12.85546875" style="1" customWidth="1"/>
    <col min="8708" max="8708" width="15.28515625" style="1" customWidth="1"/>
    <col min="8709" max="8709" width="16.42578125" style="1" customWidth="1"/>
    <col min="8710" max="8710" width="11.28515625" style="1" customWidth="1"/>
    <col min="8711" max="8711" width="12.42578125" style="1" customWidth="1"/>
    <col min="8712" max="8712" width="18" style="1" customWidth="1"/>
    <col min="8713" max="8713" width="25.5703125" style="1" customWidth="1"/>
    <col min="8714" max="8714" width="0" style="1" hidden="1" customWidth="1"/>
    <col min="8715" max="8715" width="15" style="1" bestFit="1" customWidth="1"/>
    <col min="8716" max="8960" width="9.140625" style="1"/>
    <col min="8961" max="8961" width="6" style="1" customWidth="1"/>
    <col min="8962" max="8962" width="25.5703125" style="1" customWidth="1"/>
    <col min="8963" max="8963" width="12.85546875" style="1" customWidth="1"/>
    <col min="8964" max="8964" width="15.28515625" style="1" customWidth="1"/>
    <col min="8965" max="8965" width="16.42578125" style="1" customWidth="1"/>
    <col min="8966" max="8966" width="11.28515625" style="1" customWidth="1"/>
    <col min="8967" max="8967" width="12.42578125" style="1" customWidth="1"/>
    <col min="8968" max="8968" width="18" style="1" customWidth="1"/>
    <col min="8969" max="8969" width="25.5703125" style="1" customWidth="1"/>
    <col min="8970" max="8970" width="0" style="1" hidden="1" customWidth="1"/>
    <col min="8971" max="8971" width="15" style="1" bestFit="1" customWidth="1"/>
    <col min="8972" max="9216" width="9.140625" style="1"/>
    <col min="9217" max="9217" width="6" style="1" customWidth="1"/>
    <col min="9218" max="9218" width="25.5703125" style="1" customWidth="1"/>
    <col min="9219" max="9219" width="12.85546875" style="1" customWidth="1"/>
    <col min="9220" max="9220" width="15.28515625" style="1" customWidth="1"/>
    <col min="9221" max="9221" width="16.42578125" style="1" customWidth="1"/>
    <col min="9222" max="9222" width="11.28515625" style="1" customWidth="1"/>
    <col min="9223" max="9223" width="12.42578125" style="1" customWidth="1"/>
    <col min="9224" max="9224" width="18" style="1" customWidth="1"/>
    <col min="9225" max="9225" width="25.5703125" style="1" customWidth="1"/>
    <col min="9226" max="9226" width="0" style="1" hidden="1" customWidth="1"/>
    <col min="9227" max="9227" width="15" style="1" bestFit="1" customWidth="1"/>
    <col min="9228" max="9472" width="9.140625" style="1"/>
    <col min="9473" max="9473" width="6" style="1" customWidth="1"/>
    <col min="9474" max="9474" width="25.5703125" style="1" customWidth="1"/>
    <col min="9475" max="9475" width="12.85546875" style="1" customWidth="1"/>
    <col min="9476" max="9476" width="15.28515625" style="1" customWidth="1"/>
    <col min="9477" max="9477" width="16.42578125" style="1" customWidth="1"/>
    <col min="9478" max="9478" width="11.28515625" style="1" customWidth="1"/>
    <col min="9479" max="9479" width="12.42578125" style="1" customWidth="1"/>
    <col min="9480" max="9480" width="18" style="1" customWidth="1"/>
    <col min="9481" max="9481" width="25.5703125" style="1" customWidth="1"/>
    <col min="9482" max="9482" width="0" style="1" hidden="1" customWidth="1"/>
    <col min="9483" max="9483" width="15" style="1" bestFit="1" customWidth="1"/>
    <col min="9484" max="9728" width="9.140625" style="1"/>
    <col min="9729" max="9729" width="6" style="1" customWidth="1"/>
    <col min="9730" max="9730" width="25.5703125" style="1" customWidth="1"/>
    <col min="9731" max="9731" width="12.85546875" style="1" customWidth="1"/>
    <col min="9732" max="9732" width="15.28515625" style="1" customWidth="1"/>
    <col min="9733" max="9733" width="16.42578125" style="1" customWidth="1"/>
    <col min="9734" max="9734" width="11.28515625" style="1" customWidth="1"/>
    <col min="9735" max="9735" width="12.42578125" style="1" customWidth="1"/>
    <col min="9736" max="9736" width="18" style="1" customWidth="1"/>
    <col min="9737" max="9737" width="25.5703125" style="1" customWidth="1"/>
    <col min="9738" max="9738" width="0" style="1" hidden="1" customWidth="1"/>
    <col min="9739" max="9739" width="15" style="1" bestFit="1" customWidth="1"/>
    <col min="9740" max="9984" width="9.140625" style="1"/>
    <col min="9985" max="9985" width="6" style="1" customWidth="1"/>
    <col min="9986" max="9986" width="25.5703125" style="1" customWidth="1"/>
    <col min="9987" max="9987" width="12.85546875" style="1" customWidth="1"/>
    <col min="9988" max="9988" width="15.28515625" style="1" customWidth="1"/>
    <col min="9989" max="9989" width="16.42578125" style="1" customWidth="1"/>
    <col min="9990" max="9990" width="11.28515625" style="1" customWidth="1"/>
    <col min="9991" max="9991" width="12.42578125" style="1" customWidth="1"/>
    <col min="9992" max="9992" width="18" style="1" customWidth="1"/>
    <col min="9993" max="9993" width="25.5703125" style="1" customWidth="1"/>
    <col min="9994" max="9994" width="0" style="1" hidden="1" customWidth="1"/>
    <col min="9995" max="9995" width="15" style="1" bestFit="1" customWidth="1"/>
    <col min="9996" max="10240" width="9.140625" style="1"/>
    <col min="10241" max="10241" width="6" style="1" customWidth="1"/>
    <col min="10242" max="10242" width="25.5703125" style="1" customWidth="1"/>
    <col min="10243" max="10243" width="12.85546875" style="1" customWidth="1"/>
    <col min="10244" max="10244" width="15.28515625" style="1" customWidth="1"/>
    <col min="10245" max="10245" width="16.42578125" style="1" customWidth="1"/>
    <col min="10246" max="10246" width="11.28515625" style="1" customWidth="1"/>
    <col min="10247" max="10247" width="12.42578125" style="1" customWidth="1"/>
    <col min="10248" max="10248" width="18" style="1" customWidth="1"/>
    <col min="10249" max="10249" width="25.5703125" style="1" customWidth="1"/>
    <col min="10250" max="10250" width="0" style="1" hidden="1" customWidth="1"/>
    <col min="10251" max="10251" width="15" style="1" bestFit="1" customWidth="1"/>
    <col min="10252" max="10496" width="9.140625" style="1"/>
    <col min="10497" max="10497" width="6" style="1" customWidth="1"/>
    <col min="10498" max="10498" width="25.5703125" style="1" customWidth="1"/>
    <col min="10499" max="10499" width="12.85546875" style="1" customWidth="1"/>
    <col min="10500" max="10500" width="15.28515625" style="1" customWidth="1"/>
    <col min="10501" max="10501" width="16.42578125" style="1" customWidth="1"/>
    <col min="10502" max="10502" width="11.28515625" style="1" customWidth="1"/>
    <col min="10503" max="10503" width="12.42578125" style="1" customWidth="1"/>
    <col min="10504" max="10504" width="18" style="1" customWidth="1"/>
    <col min="10505" max="10505" width="25.5703125" style="1" customWidth="1"/>
    <col min="10506" max="10506" width="0" style="1" hidden="1" customWidth="1"/>
    <col min="10507" max="10507" width="15" style="1" bestFit="1" customWidth="1"/>
    <col min="10508" max="10752" width="9.140625" style="1"/>
    <col min="10753" max="10753" width="6" style="1" customWidth="1"/>
    <col min="10754" max="10754" width="25.5703125" style="1" customWidth="1"/>
    <col min="10755" max="10755" width="12.85546875" style="1" customWidth="1"/>
    <col min="10756" max="10756" width="15.28515625" style="1" customWidth="1"/>
    <col min="10757" max="10757" width="16.42578125" style="1" customWidth="1"/>
    <col min="10758" max="10758" width="11.28515625" style="1" customWidth="1"/>
    <col min="10759" max="10759" width="12.42578125" style="1" customWidth="1"/>
    <col min="10760" max="10760" width="18" style="1" customWidth="1"/>
    <col min="10761" max="10761" width="25.5703125" style="1" customWidth="1"/>
    <col min="10762" max="10762" width="0" style="1" hidden="1" customWidth="1"/>
    <col min="10763" max="10763" width="15" style="1" bestFit="1" customWidth="1"/>
    <col min="10764" max="11008" width="9.140625" style="1"/>
    <col min="11009" max="11009" width="6" style="1" customWidth="1"/>
    <col min="11010" max="11010" width="25.5703125" style="1" customWidth="1"/>
    <col min="11011" max="11011" width="12.85546875" style="1" customWidth="1"/>
    <col min="11012" max="11012" width="15.28515625" style="1" customWidth="1"/>
    <col min="11013" max="11013" width="16.42578125" style="1" customWidth="1"/>
    <col min="11014" max="11014" width="11.28515625" style="1" customWidth="1"/>
    <col min="11015" max="11015" width="12.42578125" style="1" customWidth="1"/>
    <col min="11016" max="11016" width="18" style="1" customWidth="1"/>
    <col min="11017" max="11017" width="25.5703125" style="1" customWidth="1"/>
    <col min="11018" max="11018" width="0" style="1" hidden="1" customWidth="1"/>
    <col min="11019" max="11019" width="15" style="1" bestFit="1" customWidth="1"/>
    <col min="11020" max="11264" width="9.140625" style="1"/>
    <col min="11265" max="11265" width="6" style="1" customWidth="1"/>
    <col min="11266" max="11266" width="25.5703125" style="1" customWidth="1"/>
    <col min="11267" max="11267" width="12.85546875" style="1" customWidth="1"/>
    <col min="11268" max="11268" width="15.28515625" style="1" customWidth="1"/>
    <col min="11269" max="11269" width="16.42578125" style="1" customWidth="1"/>
    <col min="11270" max="11270" width="11.28515625" style="1" customWidth="1"/>
    <col min="11271" max="11271" width="12.42578125" style="1" customWidth="1"/>
    <col min="11272" max="11272" width="18" style="1" customWidth="1"/>
    <col min="11273" max="11273" width="25.5703125" style="1" customWidth="1"/>
    <col min="11274" max="11274" width="0" style="1" hidden="1" customWidth="1"/>
    <col min="11275" max="11275" width="15" style="1" bestFit="1" customWidth="1"/>
    <col min="11276" max="11520" width="9.140625" style="1"/>
    <col min="11521" max="11521" width="6" style="1" customWidth="1"/>
    <col min="11522" max="11522" width="25.5703125" style="1" customWidth="1"/>
    <col min="11523" max="11523" width="12.85546875" style="1" customWidth="1"/>
    <col min="11524" max="11524" width="15.28515625" style="1" customWidth="1"/>
    <col min="11525" max="11525" width="16.42578125" style="1" customWidth="1"/>
    <col min="11526" max="11526" width="11.28515625" style="1" customWidth="1"/>
    <col min="11527" max="11527" width="12.42578125" style="1" customWidth="1"/>
    <col min="11528" max="11528" width="18" style="1" customWidth="1"/>
    <col min="11529" max="11529" width="25.5703125" style="1" customWidth="1"/>
    <col min="11530" max="11530" width="0" style="1" hidden="1" customWidth="1"/>
    <col min="11531" max="11531" width="15" style="1" bestFit="1" customWidth="1"/>
    <col min="11532" max="11776" width="9.140625" style="1"/>
    <col min="11777" max="11777" width="6" style="1" customWidth="1"/>
    <col min="11778" max="11778" width="25.5703125" style="1" customWidth="1"/>
    <col min="11779" max="11779" width="12.85546875" style="1" customWidth="1"/>
    <col min="11780" max="11780" width="15.28515625" style="1" customWidth="1"/>
    <col min="11781" max="11781" width="16.42578125" style="1" customWidth="1"/>
    <col min="11782" max="11782" width="11.28515625" style="1" customWidth="1"/>
    <col min="11783" max="11783" width="12.42578125" style="1" customWidth="1"/>
    <col min="11784" max="11784" width="18" style="1" customWidth="1"/>
    <col min="11785" max="11785" width="25.5703125" style="1" customWidth="1"/>
    <col min="11786" max="11786" width="0" style="1" hidden="1" customWidth="1"/>
    <col min="11787" max="11787" width="15" style="1" bestFit="1" customWidth="1"/>
    <col min="11788" max="12032" width="9.140625" style="1"/>
    <col min="12033" max="12033" width="6" style="1" customWidth="1"/>
    <col min="12034" max="12034" width="25.5703125" style="1" customWidth="1"/>
    <col min="12035" max="12035" width="12.85546875" style="1" customWidth="1"/>
    <col min="12036" max="12036" width="15.28515625" style="1" customWidth="1"/>
    <col min="12037" max="12037" width="16.42578125" style="1" customWidth="1"/>
    <col min="12038" max="12038" width="11.28515625" style="1" customWidth="1"/>
    <col min="12039" max="12039" width="12.42578125" style="1" customWidth="1"/>
    <col min="12040" max="12040" width="18" style="1" customWidth="1"/>
    <col min="12041" max="12041" width="25.5703125" style="1" customWidth="1"/>
    <col min="12042" max="12042" width="0" style="1" hidden="1" customWidth="1"/>
    <col min="12043" max="12043" width="15" style="1" bestFit="1" customWidth="1"/>
    <col min="12044" max="12288" width="9.140625" style="1"/>
    <col min="12289" max="12289" width="6" style="1" customWidth="1"/>
    <col min="12290" max="12290" width="25.5703125" style="1" customWidth="1"/>
    <col min="12291" max="12291" width="12.85546875" style="1" customWidth="1"/>
    <col min="12292" max="12292" width="15.28515625" style="1" customWidth="1"/>
    <col min="12293" max="12293" width="16.42578125" style="1" customWidth="1"/>
    <col min="12294" max="12294" width="11.28515625" style="1" customWidth="1"/>
    <col min="12295" max="12295" width="12.42578125" style="1" customWidth="1"/>
    <col min="12296" max="12296" width="18" style="1" customWidth="1"/>
    <col min="12297" max="12297" width="25.5703125" style="1" customWidth="1"/>
    <col min="12298" max="12298" width="0" style="1" hidden="1" customWidth="1"/>
    <col min="12299" max="12299" width="15" style="1" bestFit="1" customWidth="1"/>
    <col min="12300" max="12544" width="9.140625" style="1"/>
    <col min="12545" max="12545" width="6" style="1" customWidth="1"/>
    <col min="12546" max="12546" width="25.5703125" style="1" customWidth="1"/>
    <col min="12547" max="12547" width="12.85546875" style="1" customWidth="1"/>
    <col min="12548" max="12548" width="15.28515625" style="1" customWidth="1"/>
    <col min="12549" max="12549" width="16.42578125" style="1" customWidth="1"/>
    <col min="12550" max="12550" width="11.28515625" style="1" customWidth="1"/>
    <col min="12551" max="12551" width="12.42578125" style="1" customWidth="1"/>
    <col min="12552" max="12552" width="18" style="1" customWidth="1"/>
    <col min="12553" max="12553" width="25.5703125" style="1" customWidth="1"/>
    <col min="12554" max="12554" width="0" style="1" hidden="1" customWidth="1"/>
    <col min="12555" max="12555" width="15" style="1" bestFit="1" customWidth="1"/>
    <col min="12556" max="12800" width="9.140625" style="1"/>
    <col min="12801" max="12801" width="6" style="1" customWidth="1"/>
    <col min="12802" max="12802" width="25.5703125" style="1" customWidth="1"/>
    <col min="12803" max="12803" width="12.85546875" style="1" customWidth="1"/>
    <col min="12804" max="12804" width="15.28515625" style="1" customWidth="1"/>
    <col min="12805" max="12805" width="16.42578125" style="1" customWidth="1"/>
    <col min="12806" max="12806" width="11.28515625" style="1" customWidth="1"/>
    <col min="12807" max="12807" width="12.42578125" style="1" customWidth="1"/>
    <col min="12808" max="12808" width="18" style="1" customWidth="1"/>
    <col min="12809" max="12809" width="25.5703125" style="1" customWidth="1"/>
    <col min="12810" max="12810" width="0" style="1" hidden="1" customWidth="1"/>
    <col min="12811" max="12811" width="15" style="1" bestFit="1" customWidth="1"/>
    <col min="12812" max="13056" width="9.140625" style="1"/>
    <col min="13057" max="13057" width="6" style="1" customWidth="1"/>
    <col min="13058" max="13058" width="25.5703125" style="1" customWidth="1"/>
    <col min="13059" max="13059" width="12.85546875" style="1" customWidth="1"/>
    <col min="13060" max="13060" width="15.28515625" style="1" customWidth="1"/>
    <col min="13061" max="13061" width="16.42578125" style="1" customWidth="1"/>
    <col min="13062" max="13062" width="11.28515625" style="1" customWidth="1"/>
    <col min="13063" max="13063" width="12.42578125" style="1" customWidth="1"/>
    <col min="13064" max="13064" width="18" style="1" customWidth="1"/>
    <col min="13065" max="13065" width="25.5703125" style="1" customWidth="1"/>
    <col min="13066" max="13066" width="0" style="1" hidden="1" customWidth="1"/>
    <col min="13067" max="13067" width="15" style="1" bestFit="1" customWidth="1"/>
    <col min="13068" max="13312" width="9.140625" style="1"/>
    <col min="13313" max="13313" width="6" style="1" customWidth="1"/>
    <col min="13314" max="13314" width="25.5703125" style="1" customWidth="1"/>
    <col min="13315" max="13315" width="12.85546875" style="1" customWidth="1"/>
    <col min="13316" max="13316" width="15.28515625" style="1" customWidth="1"/>
    <col min="13317" max="13317" width="16.42578125" style="1" customWidth="1"/>
    <col min="13318" max="13318" width="11.28515625" style="1" customWidth="1"/>
    <col min="13319" max="13319" width="12.42578125" style="1" customWidth="1"/>
    <col min="13320" max="13320" width="18" style="1" customWidth="1"/>
    <col min="13321" max="13321" width="25.5703125" style="1" customWidth="1"/>
    <col min="13322" max="13322" width="0" style="1" hidden="1" customWidth="1"/>
    <col min="13323" max="13323" width="15" style="1" bestFit="1" customWidth="1"/>
    <col min="13324" max="13568" width="9.140625" style="1"/>
    <col min="13569" max="13569" width="6" style="1" customWidth="1"/>
    <col min="13570" max="13570" width="25.5703125" style="1" customWidth="1"/>
    <col min="13571" max="13571" width="12.85546875" style="1" customWidth="1"/>
    <col min="13572" max="13572" width="15.28515625" style="1" customWidth="1"/>
    <col min="13573" max="13573" width="16.42578125" style="1" customWidth="1"/>
    <col min="13574" max="13574" width="11.28515625" style="1" customWidth="1"/>
    <col min="13575" max="13575" width="12.42578125" style="1" customWidth="1"/>
    <col min="13576" max="13576" width="18" style="1" customWidth="1"/>
    <col min="13577" max="13577" width="25.5703125" style="1" customWidth="1"/>
    <col min="13578" max="13578" width="0" style="1" hidden="1" customWidth="1"/>
    <col min="13579" max="13579" width="15" style="1" bestFit="1" customWidth="1"/>
    <col min="13580" max="13824" width="9.140625" style="1"/>
    <col min="13825" max="13825" width="6" style="1" customWidth="1"/>
    <col min="13826" max="13826" width="25.5703125" style="1" customWidth="1"/>
    <col min="13827" max="13827" width="12.85546875" style="1" customWidth="1"/>
    <col min="13828" max="13828" width="15.28515625" style="1" customWidth="1"/>
    <col min="13829" max="13829" width="16.42578125" style="1" customWidth="1"/>
    <col min="13830" max="13830" width="11.28515625" style="1" customWidth="1"/>
    <col min="13831" max="13831" width="12.42578125" style="1" customWidth="1"/>
    <col min="13832" max="13832" width="18" style="1" customWidth="1"/>
    <col min="13833" max="13833" width="25.5703125" style="1" customWidth="1"/>
    <col min="13834" max="13834" width="0" style="1" hidden="1" customWidth="1"/>
    <col min="13835" max="13835" width="15" style="1" bestFit="1" customWidth="1"/>
    <col min="13836" max="14080" width="9.140625" style="1"/>
    <col min="14081" max="14081" width="6" style="1" customWidth="1"/>
    <col min="14082" max="14082" width="25.5703125" style="1" customWidth="1"/>
    <col min="14083" max="14083" width="12.85546875" style="1" customWidth="1"/>
    <col min="14084" max="14084" width="15.28515625" style="1" customWidth="1"/>
    <col min="14085" max="14085" width="16.42578125" style="1" customWidth="1"/>
    <col min="14086" max="14086" width="11.28515625" style="1" customWidth="1"/>
    <col min="14087" max="14087" width="12.42578125" style="1" customWidth="1"/>
    <col min="14088" max="14088" width="18" style="1" customWidth="1"/>
    <col min="14089" max="14089" width="25.5703125" style="1" customWidth="1"/>
    <col min="14090" max="14090" width="0" style="1" hidden="1" customWidth="1"/>
    <col min="14091" max="14091" width="15" style="1" bestFit="1" customWidth="1"/>
    <col min="14092" max="14336" width="9.140625" style="1"/>
    <col min="14337" max="14337" width="6" style="1" customWidth="1"/>
    <col min="14338" max="14338" width="25.5703125" style="1" customWidth="1"/>
    <col min="14339" max="14339" width="12.85546875" style="1" customWidth="1"/>
    <col min="14340" max="14340" width="15.28515625" style="1" customWidth="1"/>
    <col min="14341" max="14341" width="16.42578125" style="1" customWidth="1"/>
    <col min="14342" max="14342" width="11.28515625" style="1" customWidth="1"/>
    <col min="14343" max="14343" width="12.42578125" style="1" customWidth="1"/>
    <col min="14344" max="14344" width="18" style="1" customWidth="1"/>
    <col min="14345" max="14345" width="25.5703125" style="1" customWidth="1"/>
    <col min="14346" max="14346" width="0" style="1" hidden="1" customWidth="1"/>
    <col min="14347" max="14347" width="15" style="1" bestFit="1" customWidth="1"/>
    <col min="14348" max="14592" width="9.140625" style="1"/>
    <col min="14593" max="14593" width="6" style="1" customWidth="1"/>
    <col min="14594" max="14594" width="25.5703125" style="1" customWidth="1"/>
    <col min="14595" max="14595" width="12.85546875" style="1" customWidth="1"/>
    <col min="14596" max="14596" width="15.28515625" style="1" customWidth="1"/>
    <col min="14597" max="14597" width="16.42578125" style="1" customWidth="1"/>
    <col min="14598" max="14598" width="11.28515625" style="1" customWidth="1"/>
    <col min="14599" max="14599" width="12.42578125" style="1" customWidth="1"/>
    <col min="14600" max="14600" width="18" style="1" customWidth="1"/>
    <col min="14601" max="14601" width="25.5703125" style="1" customWidth="1"/>
    <col min="14602" max="14602" width="0" style="1" hidden="1" customWidth="1"/>
    <col min="14603" max="14603" width="15" style="1" bestFit="1" customWidth="1"/>
    <col min="14604" max="14848" width="9.140625" style="1"/>
    <col min="14849" max="14849" width="6" style="1" customWidth="1"/>
    <col min="14850" max="14850" width="25.5703125" style="1" customWidth="1"/>
    <col min="14851" max="14851" width="12.85546875" style="1" customWidth="1"/>
    <col min="14852" max="14852" width="15.28515625" style="1" customWidth="1"/>
    <col min="14853" max="14853" width="16.42578125" style="1" customWidth="1"/>
    <col min="14854" max="14854" width="11.28515625" style="1" customWidth="1"/>
    <col min="14855" max="14855" width="12.42578125" style="1" customWidth="1"/>
    <col min="14856" max="14856" width="18" style="1" customWidth="1"/>
    <col min="14857" max="14857" width="25.5703125" style="1" customWidth="1"/>
    <col min="14858" max="14858" width="0" style="1" hidden="1" customWidth="1"/>
    <col min="14859" max="14859" width="15" style="1" bestFit="1" customWidth="1"/>
    <col min="14860" max="15104" width="9.140625" style="1"/>
    <col min="15105" max="15105" width="6" style="1" customWidth="1"/>
    <col min="15106" max="15106" width="25.5703125" style="1" customWidth="1"/>
    <col min="15107" max="15107" width="12.85546875" style="1" customWidth="1"/>
    <col min="15108" max="15108" width="15.28515625" style="1" customWidth="1"/>
    <col min="15109" max="15109" width="16.42578125" style="1" customWidth="1"/>
    <col min="15110" max="15110" width="11.28515625" style="1" customWidth="1"/>
    <col min="15111" max="15111" width="12.42578125" style="1" customWidth="1"/>
    <col min="15112" max="15112" width="18" style="1" customWidth="1"/>
    <col min="15113" max="15113" width="25.5703125" style="1" customWidth="1"/>
    <col min="15114" max="15114" width="0" style="1" hidden="1" customWidth="1"/>
    <col min="15115" max="15115" width="15" style="1" bestFit="1" customWidth="1"/>
    <col min="15116" max="15360" width="9.140625" style="1"/>
    <col min="15361" max="15361" width="6" style="1" customWidth="1"/>
    <col min="15362" max="15362" width="25.5703125" style="1" customWidth="1"/>
    <col min="15363" max="15363" width="12.85546875" style="1" customWidth="1"/>
    <col min="15364" max="15364" width="15.28515625" style="1" customWidth="1"/>
    <col min="15365" max="15365" width="16.42578125" style="1" customWidth="1"/>
    <col min="15366" max="15366" width="11.28515625" style="1" customWidth="1"/>
    <col min="15367" max="15367" width="12.42578125" style="1" customWidth="1"/>
    <col min="15368" max="15368" width="18" style="1" customWidth="1"/>
    <col min="15369" max="15369" width="25.5703125" style="1" customWidth="1"/>
    <col min="15370" max="15370" width="0" style="1" hidden="1" customWidth="1"/>
    <col min="15371" max="15371" width="15" style="1" bestFit="1" customWidth="1"/>
    <col min="15372" max="15616" width="9.140625" style="1"/>
    <col min="15617" max="15617" width="6" style="1" customWidth="1"/>
    <col min="15618" max="15618" width="25.5703125" style="1" customWidth="1"/>
    <col min="15619" max="15619" width="12.85546875" style="1" customWidth="1"/>
    <col min="15620" max="15620" width="15.28515625" style="1" customWidth="1"/>
    <col min="15621" max="15621" width="16.42578125" style="1" customWidth="1"/>
    <col min="15622" max="15622" width="11.28515625" style="1" customWidth="1"/>
    <col min="15623" max="15623" width="12.42578125" style="1" customWidth="1"/>
    <col min="15624" max="15624" width="18" style="1" customWidth="1"/>
    <col min="15625" max="15625" width="25.5703125" style="1" customWidth="1"/>
    <col min="15626" max="15626" width="0" style="1" hidden="1" customWidth="1"/>
    <col min="15627" max="15627" width="15" style="1" bestFit="1" customWidth="1"/>
    <col min="15628" max="15872" width="9.140625" style="1"/>
    <col min="15873" max="15873" width="6" style="1" customWidth="1"/>
    <col min="15874" max="15874" width="25.5703125" style="1" customWidth="1"/>
    <col min="15875" max="15875" width="12.85546875" style="1" customWidth="1"/>
    <col min="15876" max="15876" width="15.28515625" style="1" customWidth="1"/>
    <col min="15877" max="15877" width="16.42578125" style="1" customWidth="1"/>
    <col min="15878" max="15878" width="11.28515625" style="1" customWidth="1"/>
    <col min="15879" max="15879" width="12.42578125" style="1" customWidth="1"/>
    <col min="15880" max="15880" width="18" style="1" customWidth="1"/>
    <col min="15881" max="15881" width="25.5703125" style="1" customWidth="1"/>
    <col min="15882" max="15882" width="0" style="1" hidden="1" customWidth="1"/>
    <col min="15883" max="15883" width="15" style="1" bestFit="1" customWidth="1"/>
    <col min="15884" max="16128" width="9.140625" style="1"/>
    <col min="16129" max="16129" width="6" style="1" customWidth="1"/>
    <col min="16130" max="16130" width="25.5703125" style="1" customWidth="1"/>
    <col min="16131" max="16131" width="12.85546875" style="1" customWidth="1"/>
    <col min="16132" max="16132" width="15.28515625" style="1" customWidth="1"/>
    <col min="16133" max="16133" width="16.42578125" style="1" customWidth="1"/>
    <col min="16134" max="16134" width="11.28515625" style="1" customWidth="1"/>
    <col min="16135" max="16135" width="12.42578125" style="1" customWidth="1"/>
    <col min="16136" max="16136" width="18" style="1" customWidth="1"/>
    <col min="16137" max="16137" width="25.5703125" style="1" customWidth="1"/>
    <col min="16138" max="16138" width="0" style="1" hidden="1" customWidth="1"/>
    <col min="16139" max="16139" width="15" style="1" bestFit="1" customWidth="1"/>
    <col min="16140" max="16384" width="9.140625" style="1"/>
  </cols>
  <sheetData>
    <row r="1" spans="1:9" ht="21" customHeight="1" x14ac:dyDescent="0.2">
      <c r="A1" s="469" t="s">
        <v>196</v>
      </c>
      <c r="B1" s="469"/>
      <c r="C1" s="469"/>
      <c r="D1" s="469"/>
      <c r="E1" s="469"/>
      <c r="F1" s="469"/>
      <c r="G1" s="469"/>
      <c r="H1" s="469"/>
      <c r="I1" s="244" t="s">
        <v>216</v>
      </c>
    </row>
    <row r="2" spans="1:9" s="153" customFormat="1" ht="21" customHeight="1" x14ac:dyDescent="0.2">
      <c r="A2" s="245" t="s">
        <v>198</v>
      </c>
      <c r="I2" s="246"/>
    </row>
    <row r="3" spans="1:9" s="153" customFormat="1" ht="21" customHeight="1" x14ac:dyDescent="0.2">
      <c r="A3" s="245" t="s">
        <v>217</v>
      </c>
      <c r="C3" s="153" t="s">
        <v>281</v>
      </c>
    </row>
    <row r="4" spans="1:9" s="153" customFormat="1" ht="21" customHeight="1" x14ac:dyDescent="0.2">
      <c r="A4" s="245" t="s">
        <v>200</v>
      </c>
      <c r="C4" s="153" t="s">
        <v>218</v>
      </c>
    </row>
    <row r="5" spans="1:9" s="153" customFormat="1" ht="21" customHeight="1" x14ac:dyDescent="0.2">
      <c r="A5" s="245" t="s">
        <v>219</v>
      </c>
      <c r="C5" s="153" t="s">
        <v>218</v>
      </c>
    </row>
    <row r="6" spans="1:9" s="153" customFormat="1" ht="21" customHeight="1" x14ac:dyDescent="0.2">
      <c r="A6" s="245" t="s">
        <v>220</v>
      </c>
      <c r="C6" s="153" t="s">
        <v>29</v>
      </c>
    </row>
    <row r="7" spans="1:9" s="153" customFormat="1" ht="21" customHeight="1" x14ac:dyDescent="0.2">
      <c r="A7" s="245" t="s">
        <v>185</v>
      </c>
      <c r="B7" s="245"/>
    </row>
    <row r="8" spans="1:9" s="153" customFormat="1" ht="21" customHeight="1" x14ac:dyDescent="0.2">
      <c r="A8" s="245" t="s">
        <v>221</v>
      </c>
      <c r="C8" s="153" t="s">
        <v>222</v>
      </c>
      <c r="F8" s="329" t="s">
        <v>3</v>
      </c>
      <c r="G8" s="328">
        <v>1</v>
      </c>
      <c r="H8" s="328" t="s">
        <v>203</v>
      </c>
    </row>
    <row r="9" spans="1:9" ht="21" customHeight="1" x14ac:dyDescent="0.35">
      <c r="A9" s="248" t="s">
        <v>223</v>
      </c>
      <c r="C9" s="1" t="s">
        <v>356</v>
      </c>
      <c r="F9" s="249"/>
      <c r="G9" s="250"/>
    </row>
    <row r="10" spans="1:9" ht="21" customHeight="1" x14ac:dyDescent="0.2">
      <c r="A10" s="251" t="s">
        <v>205</v>
      </c>
      <c r="B10" s="470" t="s">
        <v>2</v>
      </c>
      <c r="C10" s="471"/>
      <c r="D10" s="474" t="s">
        <v>180</v>
      </c>
      <c r="E10" s="475"/>
      <c r="F10" s="476" t="s">
        <v>224</v>
      </c>
      <c r="G10" s="474" t="s">
        <v>193</v>
      </c>
      <c r="H10" s="475"/>
      <c r="I10" s="465" t="s">
        <v>190</v>
      </c>
    </row>
    <row r="11" spans="1:9" ht="21" customHeight="1" x14ac:dyDescent="0.2">
      <c r="A11" s="252" t="s">
        <v>207</v>
      </c>
      <c r="B11" s="472"/>
      <c r="C11" s="473"/>
      <c r="D11" s="467" t="s">
        <v>208</v>
      </c>
      <c r="E11" s="468"/>
      <c r="F11" s="466"/>
      <c r="G11" s="467" t="s">
        <v>209</v>
      </c>
      <c r="H11" s="468"/>
      <c r="I11" s="466"/>
    </row>
    <row r="12" spans="1:9" ht="21" customHeight="1" x14ac:dyDescent="0.2">
      <c r="A12" s="253">
        <v>1</v>
      </c>
      <c r="B12" s="254" t="str">
        <f>'[1]5.ครุภัณฑ์'!B9</f>
        <v>หมวดงานครุภัณฑ์</v>
      </c>
      <c r="C12" s="255"/>
      <c r="D12" s="477"/>
      <c r="E12" s="477"/>
      <c r="F12" s="253"/>
      <c r="G12" s="477"/>
      <c r="H12" s="477"/>
      <c r="I12" s="253"/>
    </row>
    <row r="13" spans="1:9" ht="21" customHeight="1" x14ac:dyDescent="0.2">
      <c r="A13" s="256"/>
      <c r="B13" s="257"/>
      <c r="C13" s="258"/>
      <c r="D13" s="478"/>
      <c r="E13" s="478"/>
      <c r="F13" s="256"/>
      <c r="G13" s="479"/>
      <c r="H13" s="479"/>
      <c r="I13" s="256"/>
    </row>
    <row r="14" spans="1:9" ht="21" customHeight="1" x14ac:dyDescent="0.2">
      <c r="A14" s="259"/>
      <c r="B14" s="480"/>
      <c r="C14" s="480"/>
      <c r="D14" s="481"/>
      <c r="E14" s="481"/>
      <c r="F14" s="256"/>
      <c r="G14" s="482"/>
      <c r="H14" s="482"/>
      <c r="I14" s="256"/>
    </row>
    <row r="15" spans="1:9" ht="21" customHeight="1" x14ac:dyDescent="0.2">
      <c r="A15" s="259"/>
      <c r="B15" s="260"/>
      <c r="C15" s="261"/>
      <c r="D15" s="481"/>
      <c r="E15" s="481"/>
      <c r="F15" s="256"/>
      <c r="G15" s="482"/>
      <c r="H15" s="482"/>
      <c r="I15" s="256"/>
    </row>
    <row r="16" spans="1:9" ht="21" customHeight="1" x14ac:dyDescent="0.2">
      <c r="A16" s="259"/>
      <c r="B16" s="260"/>
      <c r="C16" s="261"/>
      <c r="D16" s="481"/>
      <c r="E16" s="481"/>
      <c r="F16" s="256"/>
      <c r="G16" s="482"/>
      <c r="H16" s="482"/>
      <c r="I16" s="256"/>
    </row>
    <row r="17" spans="1:11" ht="21" customHeight="1" x14ac:dyDescent="0.2">
      <c r="A17" s="259"/>
      <c r="B17" s="260"/>
      <c r="C17" s="261"/>
      <c r="D17" s="481"/>
      <c r="E17" s="481"/>
      <c r="F17" s="256"/>
      <c r="G17" s="482"/>
      <c r="H17" s="482"/>
      <c r="I17" s="256"/>
    </row>
    <row r="18" spans="1:11" ht="21" customHeight="1" x14ac:dyDescent="0.2">
      <c r="A18" s="259"/>
      <c r="B18" s="260"/>
      <c r="C18" s="261"/>
      <c r="D18" s="481"/>
      <c r="E18" s="481"/>
      <c r="F18" s="256"/>
      <c r="G18" s="482"/>
      <c r="H18" s="482"/>
      <c r="I18" s="256"/>
    </row>
    <row r="19" spans="1:11" ht="21" customHeight="1" x14ac:dyDescent="0.2">
      <c r="A19" s="256"/>
      <c r="B19" s="484"/>
      <c r="C19" s="484"/>
      <c r="D19" s="481"/>
      <c r="E19" s="481"/>
      <c r="F19" s="256"/>
      <c r="G19" s="482"/>
      <c r="H19" s="482"/>
      <c r="I19" s="256"/>
    </row>
    <row r="20" spans="1:11" ht="21" customHeight="1" x14ac:dyDescent="0.2">
      <c r="A20" s="262"/>
      <c r="B20" s="485"/>
      <c r="C20" s="485"/>
      <c r="D20" s="485"/>
      <c r="E20" s="485"/>
      <c r="F20" s="262"/>
      <c r="G20" s="486"/>
      <c r="H20" s="486"/>
      <c r="I20" s="262"/>
    </row>
    <row r="21" spans="1:11" ht="21" customHeight="1" x14ac:dyDescent="0.2">
      <c r="A21" s="252" t="s">
        <v>191</v>
      </c>
      <c r="B21" s="487" t="s">
        <v>214</v>
      </c>
      <c r="C21" s="487"/>
      <c r="D21" s="487"/>
      <c r="E21" s="487"/>
      <c r="F21" s="487"/>
      <c r="G21" s="488"/>
      <c r="H21" s="488"/>
      <c r="I21" s="263"/>
      <c r="K21" s="264">
        <f>G21</f>
        <v>0</v>
      </c>
    </row>
    <row r="22" spans="1:11" ht="21" customHeight="1" x14ac:dyDescent="0.2">
      <c r="A22" s="265"/>
      <c r="B22" s="266" t="s">
        <v>215</v>
      </c>
      <c r="C22" s="266"/>
      <c r="D22" s="266"/>
      <c r="E22" s="266"/>
      <c r="F22" s="267"/>
      <c r="G22" s="268"/>
      <c r="H22" s="269"/>
      <c r="I22" s="267"/>
    </row>
    <row r="23" spans="1:11" ht="21" customHeight="1" x14ac:dyDescent="0.2">
      <c r="A23" s="153"/>
      <c r="B23" s="489"/>
      <c r="C23" s="489"/>
      <c r="D23" s="153"/>
      <c r="E23" s="153"/>
      <c r="F23" s="153"/>
      <c r="G23" s="483"/>
      <c r="H23" s="483"/>
      <c r="I23" s="153"/>
    </row>
    <row r="24" spans="1:11" ht="21" customHeight="1" x14ac:dyDescent="0.2">
      <c r="A24" s="153"/>
      <c r="B24" s="189"/>
      <c r="C24" s="189"/>
      <c r="D24" s="270"/>
      <c r="E24" s="153"/>
      <c r="F24" s="153"/>
      <c r="G24" s="483"/>
      <c r="H24" s="483"/>
      <c r="I24" s="153"/>
    </row>
    <row r="25" spans="1:11" ht="21" customHeight="1" x14ac:dyDescent="0.2">
      <c r="A25" s="153"/>
      <c r="B25" s="165" t="s">
        <v>355</v>
      </c>
      <c r="C25" s="3"/>
      <c r="D25" s="271"/>
      <c r="E25" s="153"/>
      <c r="F25" s="153"/>
      <c r="G25" s="483"/>
      <c r="H25" s="483"/>
      <c r="I25" s="153"/>
    </row>
    <row r="26" spans="1:11" ht="21" customHeight="1" x14ac:dyDescent="0.2">
      <c r="A26" s="153"/>
      <c r="B26" s="5"/>
      <c r="C26" s="5"/>
      <c r="D26" s="153"/>
      <c r="E26" s="153"/>
      <c r="F26" s="153"/>
      <c r="G26" s="247"/>
      <c r="H26" s="247"/>
      <c r="I26" s="153"/>
    </row>
    <row r="27" spans="1:11" ht="21" customHeight="1" x14ac:dyDescent="0.2">
      <c r="A27" s="153"/>
      <c r="B27" s="5"/>
      <c r="C27" s="5"/>
      <c r="D27" s="153"/>
      <c r="E27" s="153"/>
      <c r="F27" s="153"/>
      <c r="G27" s="153"/>
      <c r="H27" s="153"/>
      <c r="I27" s="153"/>
    </row>
    <row r="28" spans="1:11" ht="21" customHeight="1" x14ac:dyDescent="0.2">
      <c r="A28" s="153"/>
      <c r="B28" s="5"/>
      <c r="C28" s="5"/>
      <c r="D28" s="272"/>
      <c r="E28" s="273"/>
      <c r="F28" s="147"/>
      <c r="G28" s="272"/>
      <c r="H28" s="272"/>
      <c r="I28" s="153"/>
      <c r="J28" s="147"/>
    </row>
    <row r="29" spans="1:11" ht="21" customHeight="1" x14ac:dyDescent="0.2">
      <c r="A29" s="153"/>
      <c r="B29" s="5"/>
      <c r="C29" s="5"/>
      <c r="D29" s="272"/>
      <c r="E29" s="272"/>
      <c r="F29" s="272"/>
      <c r="G29" s="272"/>
      <c r="H29" s="272"/>
      <c r="I29" s="153"/>
      <c r="J29" s="147"/>
    </row>
    <row r="30" spans="1:11" ht="21" customHeight="1" x14ac:dyDescent="0.2">
      <c r="A30" s="153"/>
      <c r="B30" s="5"/>
      <c r="C30" s="5"/>
      <c r="D30" s="274"/>
      <c r="E30" s="274"/>
      <c r="F30" s="274"/>
      <c r="G30" s="147"/>
      <c r="H30" s="147"/>
      <c r="I30" s="153"/>
      <c r="J30" s="147"/>
    </row>
    <row r="31" spans="1:11" ht="21" customHeight="1" x14ac:dyDescent="0.2">
      <c r="A31" s="153"/>
      <c r="B31" s="5"/>
      <c r="C31" s="5"/>
      <c r="D31" s="272"/>
      <c r="E31" s="273"/>
      <c r="F31" s="147"/>
      <c r="G31" s="272"/>
      <c r="H31" s="272"/>
      <c r="I31" s="153"/>
      <c r="J31" s="147"/>
    </row>
    <row r="32" spans="1:11" ht="21" customHeight="1" x14ac:dyDescent="0.2">
      <c r="A32" s="153"/>
      <c r="B32" s="5"/>
      <c r="C32" s="5"/>
      <c r="D32" s="273"/>
      <c r="E32" s="273"/>
      <c r="F32" s="273"/>
      <c r="G32" s="273"/>
      <c r="H32" s="272"/>
      <c r="I32" s="153"/>
      <c r="J32" s="147"/>
    </row>
    <row r="33" spans="1:10" ht="21" customHeight="1" x14ac:dyDescent="0.2">
      <c r="A33" s="153"/>
      <c r="B33" s="5"/>
      <c r="C33" s="5"/>
      <c r="D33" s="147"/>
      <c r="E33" s="147"/>
      <c r="F33" s="147"/>
      <c r="G33" s="147"/>
      <c r="H33" s="147"/>
      <c r="J33" s="147"/>
    </row>
    <row r="54" spans="9:9" ht="21" customHeight="1" x14ac:dyDescent="0.2">
      <c r="I54" s="310" t="s">
        <v>341</v>
      </c>
    </row>
    <row r="61" spans="9:9" ht="21" customHeight="1" x14ac:dyDescent="0.2">
      <c r="I61" s="275"/>
    </row>
  </sheetData>
  <mergeCells count="35">
    <mergeCell ref="G25:H25"/>
    <mergeCell ref="D18:E18"/>
    <mergeCell ref="G18:H18"/>
    <mergeCell ref="B19:C19"/>
    <mergeCell ref="D19:E19"/>
    <mergeCell ref="G19:H19"/>
    <mergeCell ref="B20:C20"/>
    <mergeCell ref="D20:E20"/>
    <mergeCell ref="G20:H20"/>
    <mergeCell ref="B21:F21"/>
    <mergeCell ref="G21:H21"/>
    <mergeCell ref="B23:C23"/>
    <mergeCell ref="G23:H23"/>
    <mergeCell ref="G24:H24"/>
    <mergeCell ref="D15:E15"/>
    <mergeCell ref="G15:H15"/>
    <mergeCell ref="D16:E16"/>
    <mergeCell ref="G16:H16"/>
    <mergeCell ref="D17:E17"/>
    <mergeCell ref="G17:H17"/>
    <mergeCell ref="D12:E12"/>
    <mergeCell ref="G12:H12"/>
    <mergeCell ref="D13:E13"/>
    <mergeCell ref="G13:H13"/>
    <mergeCell ref="B14:C14"/>
    <mergeCell ref="D14:E14"/>
    <mergeCell ref="G14:H14"/>
    <mergeCell ref="I10:I11"/>
    <mergeCell ref="D11:E11"/>
    <mergeCell ref="G11:H11"/>
    <mergeCell ref="A1:H1"/>
    <mergeCell ref="B10:C11"/>
    <mergeCell ref="D10:E10"/>
    <mergeCell ref="F10:F11"/>
    <mergeCell ref="G10:H10"/>
  </mergeCells>
  <printOptions horizontalCentered="1"/>
  <pageMargins left="0.5" right="0.5" top="0.5" bottom="0.5" header="0.5" footer="0.5"/>
  <pageSetup paperSize="9" scale="70" orientation="portrait" r:id="rId1"/>
  <headerFooter alignWithMargins="0"/>
  <colBreaks count="1" manualBreakCount="1">
    <brk id="9" max="5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54"/>
  <sheetViews>
    <sheetView view="pageBreakPreview" topLeftCell="A19" zoomScaleNormal="115" zoomScaleSheetLayoutView="100" workbookViewId="0">
      <selection activeCell="C16" sqref="C16"/>
    </sheetView>
  </sheetViews>
  <sheetFormatPr defaultRowHeight="21" customHeight="1" x14ac:dyDescent="0.2"/>
  <cols>
    <col min="1" max="1" width="7.5703125" style="287" customWidth="1"/>
    <col min="2" max="2" width="48" style="287" customWidth="1"/>
    <col min="3" max="3" width="6.140625" style="308" customWidth="1"/>
    <col min="4" max="4" width="8.28515625" style="309" customWidth="1"/>
    <col min="5" max="5" width="6.42578125" style="306" customWidth="1"/>
    <col min="6" max="6" width="17.140625" style="306" customWidth="1"/>
    <col min="7" max="7" width="7.5703125" style="306" customWidth="1"/>
    <col min="8" max="8" width="17.42578125" style="306" customWidth="1"/>
    <col min="9" max="9" width="15.85546875" style="306" customWidth="1"/>
    <col min="10" max="10" width="14.5703125" style="287" bestFit="1" customWidth="1"/>
    <col min="11" max="11" width="17.42578125" style="287" bestFit="1" customWidth="1"/>
    <col min="12" max="256" width="9.140625" style="287"/>
    <col min="257" max="257" width="7.5703125" style="287" customWidth="1"/>
    <col min="258" max="258" width="51.42578125" style="287" customWidth="1"/>
    <col min="259" max="259" width="6.140625" style="287" customWidth="1"/>
    <col min="260" max="260" width="8.28515625" style="287" customWidth="1"/>
    <col min="261" max="261" width="6.42578125" style="287" customWidth="1"/>
    <col min="262" max="262" width="17.140625" style="287" customWidth="1"/>
    <col min="263" max="263" width="7.5703125" style="287" customWidth="1"/>
    <col min="264" max="264" width="17.42578125" style="287" customWidth="1"/>
    <col min="265" max="265" width="15.85546875" style="287" customWidth="1"/>
    <col min="266" max="266" width="14.5703125" style="287" bestFit="1" customWidth="1"/>
    <col min="267" max="267" width="17.42578125" style="287" bestFit="1" customWidth="1"/>
    <col min="268" max="512" width="9.140625" style="287"/>
    <col min="513" max="513" width="7.5703125" style="287" customWidth="1"/>
    <col min="514" max="514" width="51.42578125" style="287" customWidth="1"/>
    <col min="515" max="515" width="6.140625" style="287" customWidth="1"/>
    <col min="516" max="516" width="8.28515625" style="287" customWidth="1"/>
    <col min="517" max="517" width="6.42578125" style="287" customWidth="1"/>
    <col min="518" max="518" width="17.140625" style="287" customWidth="1"/>
    <col min="519" max="519" width="7.5703125" style="287" customWidth="1"/>
    <col min="520" max="520" width="17.42578125" style="287" customWidth="1"/>
    <col min="521" max="521" width="15.85546875" style="287" customWidth="1"/>
    <col min="522" max="522" width="14.5703125" style="287" bestFit="1" customWidth="1"/>
    <col min="523" max="523" width="17.42578125" style="287" bestFit="1" customWidth="1"/>
    <col min="524" max="768" width="9.140625" style="287"/>
    <col min="769" max="769" width="7.5703125" style="287" customWidth="1"/>
    <col min="770" max="770" width="51.42578125" style="287" customWidth="1"/>
    <col min="771" max="771" width="6.140625" style="287" customWidth="1"/>
    <col min="772" max="772" width="8.28515625" style="287" customWidth="1"/>
    <col min="773" max="773" width="6.42578125" style="287" customWidth="1"/>
    <col min="774" max="774" width="17.140625" style="287" customWidth="1"/>
    <col min="775" max="775" width="7.5703125" style="287" customWidth="1"/>
    <col min="776" max="776" width="17.42578125" style="287" customWidth="1"/>
    <col min="777" max="777" width="15.85546875" style="287" customWidth="1"/>
    <col min="778" max="778" width="14.5703125" style="287" bestFit="1" customWidth="1"/>
    <col min="779" max="779" width="17.42578125" style="287" bestFit="1" customWidth="1"/>
    <col min="780" max="1024" width="9.140625" style="287"/>
    <col min="1025" max="1025" width="7.5703125" style="287" customWidth="1"/>
    <col min="1026" max="1026" width="51.42578125" style="287" customWidth="1"/>
    <col min="1027" max="1027" width="6.140625" style="287" customWidth="1"/>
    <col min="1028" max="1028" width="8.28515625" style="287" customWidth="1"/>
    <col min="1029" max="1029" width="6.42578125" style="287" customWidth="1"/>
    <col min="1030" max="1030" width="17.140625" style="287" customWidth="1"/>
    <col min="1031" max="1031" width="7.5703125" style="287" customWidth="1"/>
    <col min="1032" max="1032" width="17.42578125" style="287" customWidth="1"/>
    <col min="1033" max="1033" width="15.85546875" style="287" customWidth="1"/>
    <col min="1034" max="1034" width="14.5703125" style="287" bestFit="1" customWidth="1"/>
    <col min="1035" max="1035" width="17.42578125" style="287" bestFit="1" customWidth="1"/>
    <col min="1036" max="1280" width="9.140625" style="287"/>
    <col min="1281" max="1281" width="7.5703125" style="287" customWidth="1"/>
    <col min="1282" max="1282" width="51.42578125" style="287" customWidth="1"/>
    <col min="1283" max="1283" width="6.140625" style="287" customWidth="1"/>
    <col min="1284" max="1284" width="8.28515625" style="287" customWidth="1"/>
    <col min="1285" max="1285" width="6.42578125" style="287" customWidth="1"/>
    <col min="1286" max="1286" width="17.140625" style="287" customWidth="1"/>
    <col min="1287" max="1287" width="7.5703125" style="287" customWidth="1"/>
    <col min="1288" max="1288" width="17.42578125" style="287" customWidth="1"/>
    <col min="1289" max="1289" width="15.85546875" style="287" customWidth="1"/>
    <col min="1290" max="1290" width="14.5703125" style="287" bestFit="1" customWidth="1"/>
    <col min="1291" max="1291" width="17.42578125" style="287" bestFit="1" customWidth="1"/>
    <col min="1292" max="1536" width="9.140625" style="287"/>
    <col min="1537" max="1537" width="7.5703125" style="287" customWidth="1"/>
    <col min="1538" max="1538" width="51.42578125" style="287" customWidth="1"/>
    <col min="1539" max="1539" width="6.140625" style="287" customWidth="1"/>
    <col min="1540" max="1540" width="8.28515625" style="287" customWidth="1"/>
    <col min="1541" max="1541" width="6.42578125" style="287" customWidth="1"/>
    <col min="1542" max="1542" width="17.140625" style="287" customWidth="1"/>
    <col min="1543" max="1543" width="7.5703125" style="287" customWidth="1"/>
    <col min="1544" max="1544" width="17.42578125" style="287" customWidth="1"/>
    <col min="1545" max="1545" width="15.85546875" style="287" customWidth="1"/>
    <col min="1546" max="1546" width="14.5703125" style="287" bestFit="1" customWidth="1"/>
    <col min="1547" max="1547" width="17.42578125" style="287" bestFit="1" customWidth="1"/>
    <col min="1548" max="1792" width="9.140625" style="287"/>
    <col min="1793" max="1793" width="7.5703125" style="287" customWidth="1"/>
    <col min="1794" max="1794" width="51.42578125" style="287" customWidth="1"/>
    <col min="1795" max="1795" width="6.140625" style="287" customWidth="1"/>
    <col min="1796" max="1796" width="8.28515625" style="287" customWidth="1"/>
    <col min="1797" max="1797" width="6.42578125" style="287" customWidth="1"/>
    <col min="1798" max="1798" width="17.140625" style="287" customWidth="1"/>
    <col min="1799" max="1799" width="7.5703125" style="287" customWidth="1"/>
    <col min="1800" max="1800" width="17.42578125" style="287" customWidth="1"/>
    <col min="1801" max="1801" width="15.85546875" style="287" customWidth="1"/>
    <col min="1802" max="1802" width="14.5703125" style="287" bestFit="1" customWidth="1"/>
    <col min="1803" max="1803" width="17.42578125" style="287" bestFit="1" customWidth="1"/>
    <col min="1804" max="2048" width="9.140625" style="287"/>
    <col min="2049" max="2049" width="7.5703125" style="287" customWidth="1"/>
    <col min="2050" max="2050" width="51.42578125" style="287" customWidth="1"/>
    <col min="2051" max="2051" width="6.140625" style="287" customWidth="1"/>
    <col min="2052" max="2052" width="8.28515625" style="287" customWidth="1"/>
    <col min="2053" max="2053" width="6.42578125" style="287" customWidth="1"/>
    <col min="2054" max="2054" width="17.140625" style="287" customWidth="1"/>
    <col min="2055" max="2055" width="7.5703125" style="287" customWidth="1"/>
    <col min="2056" max="2056" width="17.42578125" style="287" customWidth="1"/>
    <col min="2057" max="2057" width="15.85546875" style="287" customWidth="1"/>
    <col min="2058" max="2058" width="14.5703125" style="287" bestFit="1" customWidth="1"/>
    <col min="2059" max="2059" width="17.42578125" style="287" bestFit="1" customWidth="1"/>
    <col min="2060" max="2304" width="9.140625" style="287"/>
    <col min="2305" max="2305" width="7.5703125" style="287" customWidth="1"/>
    <col min="2306" max="2306" width="51.42578125" style="287" customWidth="1"/>
    <col min="2307" max="2307" width="6.140625" style="287" customWidth="1"/>
    <col min="2308" max="2308" width="8.28515625" style="287" customWidth="1"/>
    <col min="2309" max="2309" width="6.42578125" style="287" customWidth="1"/>
    <col min="2310" max="2310" width="17.140625" style="287" customWidth="1"/>
    <col min="2311" max="2311" width="7.5703125" style="287" customWidth="1"/>
    <col min="2312" max="2312" width="17.42578125" style="287" customWidth="1"/>
    <col min="2313" max="2313" width="15.85546875" style="287" customWidth="1"/>
    <col min="2314" max="2314" width="14.5703125" style="287" bestFit="1" customWidth="1"/>
    <col min="2315" max="2315" width="17.42578125" style="287" bestFit="1" customWidth="1"/>
    <col min="2316" max="2560" width="9.140625" style="287"/>
    <col min="2561" max="2561" width="7.5703125" style="287" customWidth="1"/>
    <col min="2562" max="2562" width="51.42578125" style="287" customWidth="1"/>
    <col min="2563" max="2563" width="6.140625" style="287" customWidth="1"/>
    <col min="2564" max="2564" width="8.28515625" style="287" customWidth="1"/>
    <col min="2565" max="2565" width="6.42578125" style="287" customWidth="1"/>
    <col min="2566" max="2566" width="17.140625" style="287" customWidth="1"/>
    <col min="2567" max="2567" width="7.5703125" style="287" customWidth="1"/>
    <col min="2568" max="2568" width="17.42578125" style="287" customWidth="1"/>
    <col min="2569" max="2569" width="15.85546875" style="287" customWidth="1"/>
    <col min="2570" max="2570" width="14.5703125" style="287" bestFit="1" customWidth="1"/>
    <col min="2571" max="2571" width="17.42578125" style="287" bestFit="1" customWidth="1"/>
    <col min="2572" max="2816" width="9.140625" style="287"/>
    <col min="2817" max="2817" width="7.5703125" style="287" customWidth="1"/>
    <col min="2818" max="2818" width="51.42578125" style="287" customWidth="1"/>
    <col min="2819" max="2819" width="6.140625" style="287" customWidth="1"/>
    <col min="2820" max="2820" width="8.28515625" style="287" customWidth="1"/>
    <col min="2821" max="2821" width="6.42578125" style="287" customWidth="1"/>
    <col min="2822" max="2822" width="17.140625" style="287" customWidth="1"/>
    <col min="2823" max="2823" width="7.5703125" style="287" customWidth="1"/>
    <col min="2824" max="2824" width="17.42578125" style="287" customWidth="1"/>
    <col min="2825" max="2825" width="15.85546875" style="287" customWidth="1"/>
    <col min="2826" max="2826" width="14.5703125" style="287" bestFit="1" customWidth="1"/>
    <col min="2827" max="2827" width="17.42578125" style="287" bestFit="1" customWidth="1"/>
    <col min="2828" max="3072" width="9.140625" style="287"/>
    <col min="3073" max="3073" width="7.5703125" style="287" customWidth="1"/>
    <col min="3074" max="3074" width="51.42578125" style="287" customWidth="1"/>
    <col min="3075" max="3075" width="6.140625" style="287" customWidth="1"/>
    <col min="3076" max="3076" width="8.28515625" style="287" customWidth="1"/>
    <col min="3077" max="3077" width="6.42578125" style="287" customWidth="1"/>
    <col min="3078" max="3078" width="17.140625" style="287" customWidth="1"/>
    <col min="3079" max="3079" width="7.5703125" style="287" customWidth="1"/>
    <col min="3080" max="3080" width="17.42578125" style="287" customWidth="1"/>
    <col min="3081" max="3081" width="15.85546875" style="287" customWidth="1"/>
    <col min="3082" max="3082" width="14.5703125" style="287" bestFit="1" customWidth="1"/>
    <col min="3083" max="3083" width="17.42578125" style="287" bestFit="1" customWidth="1"/>
    <col min="3084" max="3328" width="9.140625" style="287"/>
    <col min="3329" max="3329" width="7.5703125" style="287" customWidth="1"/>
    <col min="3330" max="3330" width="51.42578125" style="287" customWidth="1"/>
    <col min="3331" max="3331" width="6.140625" style="287" customWidth="1"/>
    <col min="3332" max="3332" width="8.28515625" style="287" customWidth="1"/>
    <col min="3333" max="3333" width="6.42578125" style="287" customWidth="1"/>
    <col min="3334" max="3334" width="17.140625" style="287" customWidth="1"/>
    <col min="3335" max="3335" width="7.5703125" style="287" customWidth="1"/>
    <col min="3336" max="3336" width="17.42578125" style="287" customWidth="1"/>
    <col min="3337" max="3337" width="15.85546875" style="287" customWidth="1"/>
    <col min="3338" max="3338" width="14.5703125" style="287" bestFit="1" customWidth="1"/>
    <col min="3339" max="3339" width="17.42578125" style="287" bestFit="1" customWidth="1"/>
    <col min="3340" max="3584" width="9.140625" style="287"/>
    <col min="3585" max="3585" width="7.5703125" style="287" customWidth="1"/>
    <col min="3586" max="3586" width="51.42578125" style="287" customWidth="1"/>
    <col min="3587" max="3587" width="6.140625" style="287" customWidth="1"/>
    <col min="3588" max="3588" width="8.28515625" style="287" customWidth="1"/>
    <col min="3589" max="3589" width="6.42578125" style="287" customWidth="1"/>
    <col min="3590" max="3590" width="17.140625" style="287" customWidth="1"/>
    <col min="3591" max="3591" width="7.5703125" style="287" customWidth="1"/>
    <col min="3592" max="3592" width="17.42578125" style="287" customWidth="1"/>
    <col min="3593" max="3593" width="15.85546875" style="287" customWidth="1"/>
    <col min="3594" max="3594" width="14.5703125" style="287" bestFit="1" customWidth="1"/>
    <col min="3595" max="3595" width="17.42578125" style="287" bestFit="1" customWidth="1"/>
    <col min="3596" max="3840" width="9.140625" style="287"/>
    <col min="3841" max="3841" width="7.5703125" style="287" customWidth="1"/>
    <col min="3842" max="3842" width="51.42578125" style="287" customWidth="1"/>
    <col min="3843" max="3843" width="6.140625" style="287" customWidth="1"/>
    <col min="3844" max="3844" width="8.28515625" style="287" customWidth="1"/>
    <col min="3845" max="3845" width="6.42578125" style="287" customWidth="1"/>
    <col min="3846" max="3846" width="17.140625" style="287" customWidth="1"/>
    <col min="3847" max="3847" width="7.5703125" style="287" customWidth="1"/>
    <col min="3848" max="3848" width="17.42578125" style="287" customWidth="1"/>
    <col min="3849" max="3849" width="15.85546875" style="287" customWidth="1"/>
    <col min="3850" max="3850" width="14.5703125" style="287" bestFit="1" customWidth="1"/>
    <col min="3851" max="3851" width="17.42578125" style="287" bestFit="1" customWidth="1"/>
    <col min="3852" max="4096" width="9.140625" style="287"/>
    <col min="4097" max="4097" width="7.5703125" style="287" customWidth="1"/>
    <col min="4098" max="4098" width="51.42578125" style="287" customWidth="1"/>
    <col min="4099" max="4099" width="6.140625" style="287" customWidth="1"/>
    <col min="4100" max="4100" width="8.28515625" style="287" customWidth="1"/>
    <col min="4101" max="4101" width="6.42578125" style="287" customWidth="1"/>
    <col min="4102" max="4102" width="17.140625" style="287" customWidth="1"/>
    <col min="4103" max="4103" width="7.5703125" style="287" customWidth="1"/>
    <col min="4104" max="4104" width="17.42578125" style="287" customWidth="1"/>
    <col min="4105" max="4105" width="15.85546875" style="287" customWidth="1"/>
    <col min="4106" max="4106" width="14.5703125" style="287" bestFit="1" customWidth="1"/>
    <col min="4107" max="4107" width="17.42578125" style="287" bestFit="1" customWidth="1"/>
    <col min="4108" max="4352" width="9.140625" style="287"/>
    <col min="4353" max="4353" width="7.5703125" style="287" customWidth="1"/>
    <col min="4354" max="4354" width="51.42578125" style="287" customWidth="1"/>
    <col min="4355" max="4355" width="6.140625" style="287" customWidth="1"/>
    <col min="4356" max="4356" width="8.28515625" style="287" customWidth="1"/>
    <col min="4357" max="4357" width="6.42578125" style="287" customWidth="1"/>
    <col min="4358" max="4358" width="17.140625" style="287" customWidth="1"/>
    <col min="4359" max="4359" width="7.5703125" style="287" customWidth="1"/>
    <col min="4360" max="4360" width="17.42578125" style="287" customWidth="1"/>
    <col min="4361" max="4361" width="15.85546875" style="287" customWidth="1"/>
    <col min="4362" max="4362" width="14.5703125" style="287" bestFit="1" customWidth="1"/>
    <col min="4363" max="4363" width="17.42578125" style="287" bestFit="1" customWidth="1"/>
    <col min="4364" max="4608" width="9.140625" style="287"/>
    <col min="4609" max="4609" width="7.5703125" style="287" customWidth="1"/>
    <col min="4610" max="4610" width="51.42578125" style="287" customWidth="1"/>
    <col min="4611" max="4611" width="6.140625" style="287" customWidth="1"/>
    <col min="4612" max="4612" width="8.28515625" style="287" customWidth="1"/>
    <col min="4613" max="4613" width="6.42578125" style="287" customWidth="1"/>
    <col min="4614" max="4614" width="17.140625" style="287" customWidth="1"/>
    <col min="4615" max="4615" width="7.5703125" style="287" customWidth="1"/>
    <col min="4616" max="4616" width="17.42578125" style="287" customWidth="1"/>
    <col min="4617" max="4617" width="15.85546875" style="287" customWidth="1"/>
    <col min="4618" max="4618" width="14.5703125" style="287" bestFit="1" customWidth="1"/>
    <col min="4619" max="4619" width="17.42578125" style="287" bestFit="1" customWidth="1"/>
    <col min="4620" max="4864" width="9.140625" style="287"/>
    <col min="4865" max="4865" width="7.5703125" style="287" customWidth="1"/>
    <col min="4866" max="4866" width="51.42578125" style="287" customWidth="1"/>
    <col min="4867" max="4867" width="6.140625" style="287" customWidth="1"/>
    <col min="4868" max="4868" width="8.28515625" style="287" customWidth="1"/>
    <col min="4869" max="4869" width="6.42578125" style="287" customWidth="1"/>
    <col min="4870" max="4870" width="17.140625" style="287" customWidth="1"/>
    <col min="4871" max="4871" width="7.5703125" style="287" customWidth="1"/>
    <col min="4872" max="4872" width="17.42578125" style="287" customWidth="1"/>
    <col min="4873" max="4873" width="15.85546875" style="287" customWidth="1"/>
    <col min="4874" max="4874" width="14.5703125" style="287" bestFit="1" customWidth="1"/>
    <col min="4875" max="4875" width="17.42578125" style="287" bestFit="1" customWidth="1"/>
    <col min="4876" max="5120" width="9.140625" style="287"/>
    <col min="5121" max="5121" width="7.5703125" style="287" customWidth="1"/>
    <col min="5122" max="5122" width="51.42578125" style="287" customWidth="1"/>
    <col min="5123" max="5123" width="6.140625" style="287" customWidth="1"/>
    <col min="5124" max="5124" width="8.28515625" style="287" customWidth="1"/>
    <col min="5125" max="5125" width="6.42578125" style="287" customWidth="1"/>
    <col min="5126" max="5126" width="17.140625" style="287" customWidth="1"/>
    <col min="5127" max="5127" width="7.5703125" style="287" customWidth="1"/>
    <col min="5128" max="5128" width="17.42578125" style="287" customWidth="1"/>
    <col min="5129" max="5129" width="15.85546875" style="287" customWidth="1"/>
    <col min="5130" max="5130" width="14.5703125" style="287" bestFit="1" customWidth="1"/>
    <col min="5131" max="5131" width="17.42578125" style="287" bestFit="1" customWidth="1"/>
    <col min="5132" max="5376" width="9.140625" style="287"/>
    <col min="5377" max="5377" width="7.5703125" style="287" customWidth="1"/>
    <col min="5378" max="5378" width="51.42578125" style="287" customWidth="1"/>
    <col min="5379" max="5379" width="6.140625" style="287" customWidth="1"/>
    <col min="5380" max="5380" width="8.28515625" style="287" customWidth="1"/>
    <col min="5381" max="5381" width="6.42578125" style="287" customWidth="1"/>
    <col min="5382" max="5382" width="17.140625" style="287" customWidth="1"/>
    <col min="5383" max="5383" width="7.5703125" style="287" customWidth="1"/>
    <col min="5384" max="5384" width="17.42578125" style="287" customWidth="1"/>
    <col min="5385" max="5385" width="15.85546875" style="287" customWidth="1"/>
    <col min="5386" max="5386" width="14.5703125" style="287" bestFit="1" customWidth="1"/>
    <col min="5387" max="5387" width="17.42578125" style="287" bestFit="1" customWidth="1"/>
    <col min="5388" max="5632" width="9.140625" style="287"/>
    <col min="5633" max="5633" width="7.5703125" style="287" customWidth="1"/>
    <col min="5634" max="5634" width="51.42578125" style="287" customWidth="1"/>
    <col min="5635" max="5635" width="6.140625" style="287" customWidth="1"/>
    <col min="5636" max="5636" width="8.28515625" style="287" customWidth="1"/>
    <col min="5637" max="5637" width="6.42578125" style="287" customWidth="1"/>
    <col min="5638" max="5638" width="17.140625" style="287" customWidth="1"/>
    <col min="5639" max="5639" width="7.5703125" style="287" customWidth="1"/>
    <col min="5640" max="5640" width="17.42578125" style="287" customWidth="1"/>
    <col min="5641" max="5641" width="15.85546875" style="287" customWidth="1"/>
    <col min="5642" max="5642" width="14.5703125" style="287" bestFit="1" customWidth="1"/>
    <col min="5643" max="5643" width="17.42578125" style="287" bestFit="1" customWidth="1"/>
    <col min="5644" max="5888" width="9.140625" style="287"/>
    <col min="5889" max="5889" width="7.5703125" style="287" customWidth="1"/>
    <col min="5890" max="5890" width="51.42578125" style="287" customWidth="1"/>
    <col min="5891" max="5891" width="6.140625" style="287" customWidth="1"/>
    <col min="5892" max="5892" width="8.28515625" style="287" customWidth="1"/>
    <col min="5893" max="5893" width="6.42578125" style="287" customWidth="1"/>
    <col min="5894" max="5894" width="17.140625" style="287" customWidth="1"/>
    <col min="5895" max="5895" width="7.5703125" style="287" customWidth="1"/>
    <col min="5896" max="5896" width="17.42578125" style="287" customWidth="1"/>
    <col min="5897" max="5897" width="15.85546875" style="287" customWidth="1"/>
    <col min="5898" max="5898" width="14.5703125" style="287" bestFit="1" customWidth="1"/>
    <col min="5899" max="5899" width="17.42578125" style="287" bestFit="1" customWidth="1"/>
    <col min="5900" max="6144" width="9.140625" style="287"/>
    <col min="6145" max="6145" width="7.5703125" style="287" customWidth="1"/>
    <col min="6146" max="6146" width="51.42578125" style="287" customWidth="1"/>
    <col min="6147" max="6147" width="6.140625" style="287" customWidth="1"/>
    <col min="6148" max="6148" width="8.28515625" style="287" customWidth="1"/>
    <col min="6149" max="6149" width="6.42578125" style="287" customWidth="1"/>
    <col min="6150" max="6150" width="17.140625" style="287" customWidth="1"/>
    <col min="6151" max="6151" width="7.5703125" style="287" customWidth="1"/>
    <col min="6152" max="6152" width="17.42578125" style="287" customWidth="1"/>
    <col min="6153" max="6153" width="15.85546875" style="287" customWidth="1"/>
    <col min="6154" max="6154" width="14.5703125" style="287" bestFit="1" customWidth="1"/>
    <col min="6155" max="6155" width="17.42578125" style="287" bestFit="1" customWidth="1"/>
    <col min="6156" max="6400" width="9.140625" style="287"/>
    <col min="6401" max="6401" width="7.5703125" style="287" customWidth="1"/>
    <col min="6402" max="6402" width="51.42578125" style="287" customWidth="1"/>
    <col min="6403" max="6403" width="6.140625" style="287" customWidth="1"/>
    <col min="6404" max="6404" width="8.28515625" style="287" customWidth="1"/>
    <col min="6405" max="6405" width="6.42578125" style="287" customWidth="1"/>
    <col min="6406" max="6406" width="17.140625" style="287" customWidth="1"/>
    <col min="6407" max="6407" width="7.5703125" style="287" customWidth="1"/>
    <col min="6408" max="6408" width="17.42578125" style="287" customWidth="1"/>
    <col min="6409" max="6409" width="15.85546875" style="287" customWidth="1"/>
    <col min="6410" max="6410" width="14.5703125" style="287" bestFit="1" customWidth="1"/>
    <col min="6411" max="6411" width="17.42578125" style="287" bestFit="1" customWidth="1"/>
    <col min="6412" max="6656" width="9.140625" style="287"/>
    <col min="6657" max="6657" width="7.5703125" style="287" customWidth="1"/>
    <col min="6658" max="6658" width="51.42578125" style="287" customWidth="1"/>
    <col min="6659" max="6659" width="6.140625" style="287" customWidth="1"/>
    <col min="6660" max="6660" width="8.28515625" style="287" customWidth="1"/>
    <col min="6661" max="6661" width="6.42578125" style="287" customWidth="1"/>
    <col min="6662" max="6662" width="17.140625" style="287" customWidth="1"/>
    <col min="6663" max="6663" width="7.5703125" style="287" customWidth="1"/>
    <col min="6664" max="6664" width="17.42578125" style="287" customWidth="1"/>
    <col min="6665" max="6665" width="15.85546875" style="287" customWidth="1"/>
    <col min="6666" max="6666" width="14.5703125" style="287" bestFit="1" customWidth="1"/>
    <col min="6667" max="6667" width="17.42578125" style="287" bestFit="1" customWidth="1"/>
    <col min="6668" max="6912" width="9.140625" style="287"/>
    <col min="6913" max="6913" width="7.5703125" style="287" customWidth="1"/>
    <col min="6914" max="6914" width="51.42578125" style="287" customWidth="1"/>
    <col min="6915" max="6915" width="6.140625" style="287" customWidth="1"/>
    <col min="6916" max="6916" width="8.28515625" style="287" customWidth="1"/>
    <col min="6917" max="6917" width="6.42578125" style="287" customWidth="1"/>
    <col min="6918" max="6918" width="17.140625" style="287" customWidth="1"/>
    <col min="6919" max="6919" width="7.5703125" style="287" customWidth="1"/>
    <col min="6920" max="6920" width="17.42578125" style="287" customWidth="1"/>
    <col min="6921" max="6921" width="15.85546875" style="287" customWidth="1"/>
    <col min="6922" max="6922" width="14.5703125" style="287" bestFit="1" customWidth="1"/>
    <col min="6923" max="6923" width="17.42578125" style="287" bestFit="1" customWidth="1"/>
    <col min="6924" max="7168" width="9.140625" style="287"/>
    <col min="7169" max="7169" width="7.5703125" style="287" customWidth="1"/>
    <col min="7170" max="7170" width="51.42578125" style="287" customWidth="1"/>
    <col min="7171" max="7171" width="6.140625" style="287" customWidth="1"/>
    <col min="7172" max="7172" width="8.28515625" style="287" customWidth="1"/>
    <col min="7173" max="7173" width="6.42578125" style="287" customWidth="1"/>
    <col min="7174" max="7174" width="17.140625" style="287" customWidth="1"/>
    <col min="7175" max="7175" width="7.5703125" style="287" customWidth="1"/>
    <col min="7176" max="7176" width="17.42578125" style="287" customWidth="1"/>
    <col min="7177" max="7177" width="15.85546875" style="287" customWidth="1"/>
    <col min="7178" max="7178" width="14.5703125" style="287" bestFit="1" customWidth="1"/>
    <col min="7179" max="7179" width="17.42578125" style="287" bestFit="1" customWidth="1"/>
    <col min="7180" max="7424" width="9.140625" style="287"/>
    <col min="7425" max="7425" width="7.5703125" style="287" customWidth="1"/>
    <col min="7426" max="7426" width="51.42578125" style="287" customWidth="1"/>
    <col min="7427" max="7427" width="6.140625" style="287" customWidth="1"/>
    <col min="7428" max="7428" width="8.28515625" style="287" customWidth="1"/>
    <col min="7429" max="7429" width="6.42578125" style="287" customWidth="1"/>
    <col min="7430" max="7430" width="17.140625" style="287" customWidth="1"/>
    <col min="7431" max="7431" width="7.5703125" style="287" customWidth="1"/>
    <col min="7432" max="7432" width="17.42578125" style="287" customWidth="1"/>
    <col min="7433" max="7433" width="15.85546875" style="287" customWidth="1"/>
    <col min="7434" max="7434" width="14.5703125" style="287" bestFit="1" customWidth="1"/>
    <col min="7435" max="7435" width="17.42578125" style="287" bestFit="1" customWidth="1"/>
    <col min="7436" max="7680" width="9.140625" style="287"/>
    <col min="7681" max="7681" width="7.5703125" style="287" customWidth="1"/>
    <col min="7682" max="7682" width="51.42578125" style="287" customWidth="1"/>
    <col min="7683" max="7683" width="6.140625" style="287" customWidth="1"/>
    <col min="7684" max="7684" width="8.28515625" style="287" customWidth="1"/>
    <col min="7685" max="7685" width="6.42578125" style="287" customWidth="1"/>
    <col min="7686" max="7686" width="17.140625" style="287" customWidth="1"/>
    <col min="7687" max="7687" width="7.5703125" style="287" customWidth="1"/>
    <col min="7688" max="7688" width="17.42578125" style="287" customWidth="1"/>
    <col min="7689" max="7689" width="15.85546875" style="287" customWidth="1"/>
    <col min="7690" max="7690" width="14.5703125" style="287" bestFit="1" customWidth="1"/>
    <col min="7691" max="7691" width="17.42578125" style="287" bestFit="1" customWidth="1"/>
    <col min="7692" max="7936" width="9.140625" style="287"/>
    <col min="7937" max="7937" width="7.5703125" style="287" customWidth="1"/>
    <col min="7938" max="7938" width="51.42578125" style="287" customWidth="1"/>
    <col min="7939" max="7939" width="6.140625" style="287" customWidth="1"/>
    <col min="7940" max="7940" width="8.28515625" style="287" customWidth="1"/>
    <col min="7941" max="7941" width="6.42578125" style="287" customWidth="1"/>
    <col min="7942" max="7942" width="17.140625" style="287" customWidth="1"/>
    <col min="7943" max="7943" width="7.5703125" style="287" customWidth="1"/>
    <col min="7944" max="7944" width="17.42578125" style="287" customWidth="1"/>
    <col min="7945" max="7945" width="15.85546875" style="287" customWidth="1"/>
    <col min="7946" max="7946" width="14.5703125" style="287" bestFit="1" customWidth="1"/>
    <col min="7947" max="7947" width="17.42578125" style="287" bestFit="1" customWidth="1"/>
    <col min="7948" max="8192" width="9.140625" style="287"/>
    <col min="8193" max="8193" width="7.5703125" style="287" customWidth="1"/>
    <col min="8194" max="8194" width="51.42578125" style="287" customWidth="1"/>
    <col min="8195" max="8195" width="6.140625" style="287" customWidth="1"/>
    <col min="8196" max="8196" width="8.28515625" style="287" customWidth="1"/>
    <col min="8197" max="8197" width="6.42578125" style="287" customWidth="1"/>
    <col min="8198" max="8198" width="17.140625" style="287" customWidth="1"/>
    <col min="8199" max="8199" width="7.5703125" style="287" customWidth="1"/>
    <col min="8200" max="8200" width="17.42578125" style="287" customWidth="1"/>
    <col min="8201" max="8201" width="15.85546875" style="287" customWidth="1"/>
    <col min="8202" max="8202" width="14.5703125" style="287" bestFit="1" customWidth="1"/>
    <col min="8203" max="8203" width="17.42578125" style="287" bestFit="1" customWidth="1"/>
    <col min="8204" max="8448" width="9.140625" style="287"/>
    <col min="8449" max="8449" width="7.5703125" style="287" customWidth="1"/>
    <col min="8450" max="8450" width="51.42578125" style="287" customWidth="1"/>
    <col min="8451" max="8451" width="6.140625" style="287" customWidth="1"/>
    <col min="8452" max="8452" width="8.28515625" style="287" customWidth="1"/>
    <col min="8453" max="8453" width="6.42578125" style="287" customWidth="1"/>
    <col min="8454" max="8454" width="17.140625" style="287" customWidth="1"/>
    <col min="8455" max="8455" width="7.5703125" style="287" customWidth="1"/>
    <col min="8456" max="8456" width="17.42578125" style="287" customWidth="1"/>
    <col min="8457" max="8457" width="15.85546875" style="287" customWidth="1"/>
    <col min="8458" max="8458" width="14.5703125" style="287" bestFit="1" customWidth="1"/>
    <col min="8459" max="8459" width="17.42578125" style="287" bestFit="1" customWidth="1"/>
    <col min="8460" max="8704" width="9.140625" style="287"/>
    <col min="8705" max="8705" width="7.5703125" style="287" customWidth="1"/>
    <col min="8706" max="8706" width="51.42578125" style="287" customWidth="1"/>
    <col min="8707" max="8707" width="6.140625" style="287" customWidth="1"/>
    <col min="8708" max="8708" width="8.28515625" style="287" customWidth="1"/>
    <col min="8709" max="8709" width="6.42578125" style="287" customWidth="1"/>
    <col min="8710" max="8710" width="17.140625" style="287" customWidth="1"/>
    <col min="8711" max="8711" width="7.5703125" style="287" customWidth="1"/>
    <col min="8712" max="8712" width="17.42578125" style="287" customWidth="1"/>
    <col min="8713" max="8713" width="15.85546875" style="287" customWidth="1"/>
    <col min="8714" max="8714" width="14.5703125" style="287" bestFit="1" customWidth="1"/>
    <col min="8715" max="8715" width="17.42578125" style="287" bestFit="1" customWidth="1"/>
    <col min="8716" max="8960" width="9.140625" style="287"/>
    <col min="8961" max="8961" width="7.5703125" style="287" customWidth="1"/>
    <col min="8962" max="8962" width="51.42578125" style="287" customWidth="1"/>
    <col min="8963" max="8963" width="6.140625" style="287" customWidth="1"/>
    <col min="8964" max="8964" width="8.28515625" style="287" customWidth="1"/>
    <col min="8965" max="8965" width="6.42578125" style="287" customWidth="1"/>
    <col min="8966" max="8966" width="17.140625" style="287" customWidth="1"/>
    <col min="8967" max="8967" width="7.5703125" style="287" customWidth="1"/>
    <col min="8968" max="8968" width="17.42578125" style="287" customWidth="1"/>
    <col min="8969" max="8969" width="15.85546875" style="287" customWidth="1"/>
    <col min="8970" max="8970" width="14.5703125" style="287" bestFit="1" customWidth="1"/>
    <col min="8971" max="8971" width="17.42578125" style="287" bestFit="1" customWidth="1"/>
    <col min="8972" max="9216" width="9.140625" style="287"/>
    <col min="9217" max="9217" width="7.5703125" style="287" customWidth="1"/>
    <col min="9218" max="9218" width="51.42578125" style="287" customWidth="1"/>
    <col min="9219" max="9219" width="6.140625" style="287" customWidth="1"/>
    <col min="9220" max="9220" width="8.28515625" style="287" customWidth="1"/>
    <col min="9221" max="9221" width="6.42578125" style="287" customWidth="1"/>
    <col min="9222" max="9222" width="17.140625" style="287" customWidth="1"/>
    <col min="9223" max="9223" width="7.5703125" style="287" customWidth="1"/>
    <col min="9224" max="9224" width="17.42578125" style="287" customWidth="1"/>
    <col min="9225" max="9225" width="15.85546875" style="287" customWidth="1"/>
    <col min="9226" max="9226" width="14.5703125" style="287" bestFit="1" customWidth="1"/>
    <col min="9227" max="9227" width="17.42578125" style="287" bestFit="1" customWidth="1"/>
    <col min="9228" max="9472" width="9.140625" style="287"/>
    <col min="9473" max="9473" width="7.5703125" style="287" customWidth="1"/>
    <col min="9474" max="9474" width="51.42578125" style="287" customWidth="1"/>
    <col min="9475" max="9475" width="6.140625" style="287" customWidth="1"/>
    <col min="9476" max="9476" width="8.28515625" style="287" customWidth="1"/>
    <col min="9477" max="9477" width="6.42578125" style="287" customWidth="1"/>
    <col min="9478" max="9478" width="17.140625" style="287" customWidth="1"/>
    <col min="9479" max="9479" width="7.5703125" style="287" customWidth="1"/>
    <col min="9480" max="9480" width="17.42578125" style="287" customWidth="1"/>
    <col min="9481" max="9481" width="15.85546875" style="287" customWidth="1"/>
    <col min="9482" max="9482" width="14.5703125" style="287" bestFit="1" customWidth="1"/>
    <col min="9483" max="9483" width="17.42578125" style="287" bestFit="1" customWidth="1"/>
    <col min="9484" max="9728" width="9.140625" style="287"/>
    <col min="9729" max="9729" width="7.5703125" style="287" customWidth="1"/>
    <col min="9730" max="9730" width="51.42578125" style="287" customWidth="1"/>
    <col min="9731" max="9731" width="6.140625" style="287" customWidth="1"/>
    <col min="9732" max="9732" width="8.28515625" style="287" customWidth="1"/>
    <col min="9733" max="9733" width="6.42578125" style="287" customWidth="1"/>
    <col min="9734" max="9734" width="17.140625" style="287" customWidth="1"/>
    <col min="9735" max="9735" width="7.5703125" style="287" customWidth="1"/>
    <col min="9736" max="9736" width="17.42578125" style="287" customWidth="1"/>
    <col min="9737" max="9737" width="15.85546875" style="287" customWidth="1"/>
    <col min="9738" max="9738" width="14.5703125" style="287" bestFit="1" customWidth="1"/>
    <col min="9739" max="9739" width="17.42578125" style="287" bestFit="1" customWidth="1"/>
    <col min="9740" max="9984" width="9.140625" style="287"/>
    <col min="9985" max="9985" width="7.5703125" style="287" customWidth="1"/>
    <col min="9986" max="9986" width="51.42578125" style="287" customWidth="1"/>
    <col min="9987" max="9987" width="6.140625" style="287" customWidth="1"/>
    <col min="9988" max="9988" width="8.28515625" style="287" customWidth="1"/>
    <col min="9989" max="9989" width="6.42578125" style="287" customWidth="1"/>
    <col min="9990" max="9990" width="17.140625" style="287" customWidth="1"/>
    <col min="9991" max="9991" width="7.5703125" style="287" customWidth="1"/>
    <col min="9992" max="9992" width="17.42578125" style="287" customWidth="1"/>
    <col min="9993" max="9993" width="15.85546875" style="287" customWidth="1"/>
    <col min="9994" max="9994" width="14.5703125" style="287" bestFit="1" customWidth="1"/>
    <col min="9995" max="9995" width="17.42578125" style="287" bestFit="1" customWidth="1"/>
    <col min="9996" max="10240" width="9.140625" style="287"/>
    <col min="10241" max="10241" width="7.5703125" style="287" customWidth="1"/>
    <col min="10242" max="10242" width="51.42578125" style="287" customWidth="1"/>
    <col min="10243" max="10243" width="6.140625" style="287" customWidth="1"/>
    <col min="10244" max="10244" width="8.28515625" style="287" customWidth="1"/>
    <col min="10245" max="10245" width="6.42578125" style="287" customWidth="1"/>
    <col min="10246" max="10246" width="17.140625" style="287" customWidth="1"/>
    <col min="10247" max="10247" width="7.5703125" style="287" customWidth="1"/>
    <col min="10248" max="10248" width="17.42578125" style="287" customWidth="1"/>
    <col min="10249" max="10249" width="15.85546875" style="287" customWidth="1"/>
    <col min="10250" max="10250" width="14.5703125" style="287" bestFit="1" customWidth="1"/>
    <col min="10251" max="10251" width="17.42578125" style="287" bestFit="1" customWidth="1"/>
    <col min="10252" max="10496" width="9.140625" style="287"/>
    <col min="10497" max="10497" width="7.5703125" style="287" customWidth="1"/>
    <col min="10498" max="10498" width="51.42578125" style="287" customWidth="1"/>
    <col min="10499" max="10499" width="6.140625" style="287" customWidth="1"/>
    <col min="10500" max="10500" width="8.28515625" style="287" customWidth="1"/>
    <col min="10501" max="10501" width="6.42578125" style="287" customWidth="1"/>
    <col min="10502" max="10502" width="17.140625" style="287" customWidth="1"/>
    <col min="10503" max="10503" width="7.5703125" style="287" customWidth="1"/>
    <col min="10504" max="10504" width="17.42578125" style="287" customWidth="1"/>
    <col min="10505" max="10505" width="15.85546875" style="287" customWidth="1"/>
    <col min="10506" max="10506" width="14.5703125" style="287" bestFit="1" customWidth="1"/>
    <col min="10507" max="10507" width="17.42578125" style="287" bestFit="1" customWidth="1"/>
    <col min="10508" max="10752" width="9.140625" style="287"/>
    <col min="10753" max="10753" width="7.5703125" style="287" customWidth="1"/>
    <col min="10754" max="10754" width="51.42578125" style="287" customWidth="1"/>
    <col min="10755" max="10755" width="6.140625" style="287" customWidth="1"/>
    <col min="10756" max="10756" width="8.28515625" style="287" customWidth="1"/>
    <col min="10757" max="10757" width="6.42578125" style="287" customWidth="1"/>
    <col min="10758" max="10758" width="17.140625" style="287" customWidth="1"/>
    <col min="10759" max="10759" width="7.5703125" style="287" customWidth="1"/>
    <col min="10760" max="10760" width="17.42578125" style="287" customWidth="1"/>
    <col min="10761" max="10761" width="15.85546875" style="287" customWidth="1"/>
    <col min="10762" max="10762" width="14.5703125" style="287" bestFit="1" customWidth="1"/>
    <col min="10763" max="10763" width="17.42578125" style="287" bestFit="1" customWidth="1"/>
    <col min="10764" max="11008" width="9.140625" style="287"/>
    <col min="11009" max="11009" width="7.5703125" style="287" customWidth="1"/>
    <col min="11010" max="11010" width="51.42578125" style="287" customWidth="1"/>
    <col min="11011" max="11011" width="6.140625" style="287" customWidth="1"/>
    <col min="11012" max="11012" width="8.28515625" style="287" customWidth="1"/>
    <col min="11013" max="11013" width="6.42578125" style="287" customWidth="1"/>
    <col min="11014" max="11014" width="17.140625" style="287" customWidth="1"/>
    <col min="11015" max="11015" width="7.5703125" style="287" customWidth="1"/>
    <col min="11016" max="11016" width="17.42578125" style="287" customWidth="1"/>
    <col min="11017" max="11017" width="15.85546875" style="287" customWidth="1"/>
    <col min="11018" max="11018" width="14.5703125" style="287" bestFit="1" customWidth="1"/>
    <col min="11019" max="11019" width="17.42578125" style="287" bestFit="1" customWidth="1"/>
    <col min="11020" max="11264" width="9.140625" style="287"/>
    <col min="11265" max="11265" width="7.5703125" style="287" customWidth="1"/>
    <col min="11266" max="11266" width="51.42578125" style="287" customWidth="1"/>
    <col min="11267" max="11267" width="6.140625" style="287" customWidth="1"/>
    <col min="11268" max="11268" width="8.28515625" style="287" customWidth="1"/>
    <col min="11269" max="11269" width="6.42578125" style="287" customWidth="1"/>
    <col min="11270" max="11270" width="17.140625" style="287" customWidth="1"/>
    <col min="11271" max="11271" width="7.5703125" style="287" customWidth="1"/>
    <col min="11272" max="11272" width="17.42578125" style="287" customWidth="1"/>
    <col min="11273" max="11273" width="15.85546875" style="287" customWidth="1"/>
    <col min="11274" max="11274" width="14.5703125" style="287" bestFit="1" customWidth="1"/>
    <col min="11275" max="11275" width="17.42578125" style="287" bestFit="1" customWidth="1"/>
    <col min="11276" max="11520" width="9.140625" style="287"/>
    <col min="11521" max="11521" width="7.5703125" style="287" customWidth="1"/>
    <col min="11522" max="11522" width="51.42578125" style="287" customWidth="1"/>
    <col min="11523" max="11523" width="6.140625" style="287" customWidth="1"/>
    <col min="11524" max="11524" width="8.28515625" style="287" customWidth="1"/>
    <col min="11525" max="11525" width="6.42578125" style="287" customWidth="1"/>
    <col min="11526" max="11526" width="17.140625" style="287" customWidth="1"/>
    <col min="11527" max="11527" width="7.5703125" style="287" customWidth="1"/>
    <col min="11528" max="11528" width="17.42578125" style="287" customWidth="1"/>
    <col min="11529" max="11529" width="15.85546875" style="287" customWidth="1"/>
    <col min="11530" max="11530" width="14.5703125" style="287" bestFit="1" customWidth="1"/>
    <col min="11531" max="11531" width="17.42578125" style="287" bestFit="1" customWidth="1"/>
    <col min="11532" max="11776" width="9.140625" style="287"/>
    <col min="11777" max="11777" width="7.5703125" style="287" customWidth="1"/>
    <col min="11778" max="11778" width="51.42578125" style="287" customWidth="1"/>
    <col min="11779" max="11779" width="6.140625" style="287" customWidth="1"/>
    <col min="11780" max="11780" width="8.28515625" style="287" customWidth="1"/>
    <col min="11781" max="11781" width="6.42578125" style="287" customWidth="1"/>
    <col min="11782" max="11782" width="17.140625" style="287" customWidth="1"/>
    <col min="11783" max="11783" width="7.5703125" style="287" customWidth="1"/>
    <col min="11784" max="11784" width="17.42578125" style="287" customWidth="1"/>
    <col min="11785" max="11785" width="15.85546875" style="287" customWidth="1"/>
    <col min="11786" max="11786" width="14.5703125" style="287" bestFit="1" customWidth="1"/>
    <col min="11787" max="11787" width="17.42578125" style="287" bestFit="1" customWidth="1"/>
    <col min="11788" max="12032" width="9.140625" style="287"/>
    <col min="12033" max="12033" width="7.5703125" style="287" customWidth="1"/>
    <col min="12034" max="12034" width="51.42578125" style="287" customWidth="1"/>
    <col min="12035" max="12035" width="6.140625" style="287" customWidth="1"/>
    <col min="12036" max="12036" width="8.28515625" style="287" customWidth="1"/>
    <col min="12037" max="12037" width="6.42578125" style="287" customWidth="1"/>
    <col min="12038" max="12038" width="17.140625" style="287" customWidth="1"/>
    <col min="12039" max="12039" width="7.5703125" style="287" customWidth="1"/>
    <col min="12040" max="12040" width="17.42578125" style="287" customWidth="1"/>
    <col min="12041" max="12041" width="15.85546875" style="287" customWidth="1"/>
    <col min="12042" max="12042" width="14.5703125" style="287" bestFit="1" customWidth="1"/>
    <col min="12043" max="12043" width="17.42578125" style="287" bestFit="1" customWidth="1"/>
    <col min="12044" max="12288" width="9.140625" style="287"/>
    <col min="12289" max="12289" width="7.5703125" style="287" customWidth="1"/>
    <col min="12290" max="12290" width="51.42578125" style="287" customWidth="1"/>
    <col min="12291" max="12291" width="6.140625" style="287" customWidth="1"/>
    <col min="12292" max="12292" width="8.28515625" style="287" customWidth="1"/>
    <col min="12293" max="12293" width="6.42578125" style="287" customWidth="1"/>
    <col min="12294" max="12294" width="17.140625" style="287" customWidth="1"/>
    <col min="12295" max="12295" width="7.5703125" style="287" customWidth="1"/>
    <col min="12296" max="12296" width="17.42578125" style="287" customWidth="1"/>
    <col min="12297" max="12297" width="15.85546875" style="287" customWidth="1"/>
    <col min="12298" max="12298" width="14.5703125" style="287" bestFit="1" customWidth="1"/>
    <col min="12299" max="12299" width="17.42578125" style="287" bestFit="1" customWidth="1"/>
    <col min="12300" max="12544" width="9.140625" style="287"/>
    <col min="12545" max="12545" width="7.5703125" style="287" customWidth="1"/>
    <col min="12546" max="12546" width="51.42578125" style="287" customWidth="1"/>
    <col min="12547" max="12547" width="6.140625" style="287" customWidth="1"/>
    <col min="12548" max="12548" width="8.28515625" style="287" customWidth="1"/>
    <col min="12549" max="12549" width="6.42578125" style="287" customWidth="1"/>
    <col min="12550" max="12550" width="17.140625" style="287" customWidth="1"/>
    <col min="12551" max="12551" width="7.5703125" style="287" customWidth="1"/>
    <col min="12552" max="12552" width="17.42578125" style="287" customWidth="1"/>
    <col min="12553" max="12553" width="15.85546875" style="287" customWidth="1"/>
    <col min="12554" max="12554" width="14.5703125" style="287" bestFit="1" customWidth="1"/>
    <col min="12555" max="12555" width="17.42578125" style="287" bestFit="1" customWidth="1"/>
    <col min="12556" max="12800" width="9.140625" style="287"/>
    <col min="12801" max="12801" width="7.5703125" style="287" customWidth="1"/>
    <col min="12802" max="12802" width="51.42578125" style="287" customWidth="1"/>
    <col min="12803" max="12803" width="6.140625" style="287" customWidth="1"/>
    <col min="12804" max="12804" width="8.28515625" style="287" customWidth="1"/>
    <col min="12805" max="12805" width="6.42578125" style="287" customWidth="1"/>
    <col min="12806" max="12806" width="17.140625" style="287" customWidth="1"/>
    <col min="12807" max="12807" width="7.5703125" style="287" customWidth="1"/>
    <col min="12808" max="12808" width="17.42578125" style="287" customWidth="1"/>
    <col min="12809" max="12809" width="15.85546875" style="287" customWidth="1"/>
    <col min="12810" max="12810" width="14.5703125" style="287" bestFit="1" customWidth="1"/>
    <col min="12811" max="12811" width="17.42578125" style="287" bestFit="1" customWidth="1"/>
    <col min="12812" max="13056" width="9.140625" style="287"/>
    <col min="13057" max="13057" width="7.5703125" style="287" customWidth="1"/>
    <col min="13058" max="13058" width="51.42578125" style="287" customWidth="1"/>
    <col min="13059" max="13059" width="6.140625" style="287" customWidth="1"/>
    <col min="13060" max="13060" width="8.28515625" style="287" customWidth="1"/>
    <col min="13061" max="13061" width="6.42578125" style="287" customWidth="1"/>
    <col min="13062" max="13062" width="17.140625" style="287" customWidth="1"/>
    <col min="13063" max="13063" width="7.5703125" style="287" customWidth="1"/>
    <col min="13064" max="13064" width="17.42578125" style="287" customWidth="1"/>
    <col min="13065" max="13065" width="15.85546875" style="287" customWidth="1"/>
    <col min="13066" max="13066" width="14.5703125" style="287" bestFit="1" customWidth="1"/>
    <col min="13067" max="13067" width="17.42578125" style="287" bestFit="1" customWidth="1"/>
    <col min="13068" max="13312" width="9.140625" style="287"/>
    <col min="13313" max="13313" width="7.5703125" style="287" customWidth="1"/>
    <col min="13314" max="13314" width="51.42578125" style="287" customWidth="1"/>
    <col min="13315" max="13315" width="6.140625" style="287" customWidth="1"/>
    <col min="13316" max="13316" width="8.28515625" style="287" customWidth="1"/>
    <col min="13317" max="13317" width="6.42578125" style="287" customWidth="1"/>
    <col min="13318" max="13318" width="17.140625" style="287" customWidth="1"/>
    <col min="13319" max="13319" width="7.5703125" style="287" customWidth="1"/>
    <col min="13320" max="13320" width="17.42578125" style="287" customWidth="1"/>
    <col min="13321" max="13321" width="15.85546875" style="287" customWidth="1"/>
    <col min="13322" max="13322" width="14.5703125" style="287" bestFit="1" customWidth="1"/>
    <col min="13323" max="13323" width="17.42578125" style="287" bestFit="1" customWidth="1"/>
    <col min="13324" max="13568" width="9.140625" style="287"/>
    <col min="13569" max="13569" width="7.5703125" style="287" customWidth="1"/>
    <col min="13570" max="13570" width="51.42578125" style="287" customWidth="1"/>
    <col min="13571" max="13571" width="6.140625" style="287" customWidth="1"/>
    <col min="13572" max="13572" width="8.28515625" style="287" customWidth="1"/>
    <col min="13573" max="13573" width="6.42578125" style="287" customWidth="1"/>
    <col min="13574" max="13574" width="17.140625" style="287" customWidth="1"/>
    <col min="13575" max="13575" width="7.5703125" style="287" customWidth="1"/>
    <col min="13576" max="13576" width="17.42578125" style="287" customWidth="1"/>
    <col min="13577" max="13577" width="15.85546875" style="287" customWidth="1"/>
    <col min="13578" max="13578" width="14.5703125" style="287" bestFit="1" customWidth="1"/>
    <col min="13579" max="13579" width="17.42578125" style="287" bestFit="1" customWidth="1"/>
    <col min="13580" max="13824" width="9.140625" style="287"/>
    <col min="13825" max="13825" width="7.5703125" style="287" customWidth="1"/>
    <col min="13826" max="13826" width="51.42578125" style="287" customWidth="1"/>
    <col min="13827" max="13827" width="6.140625" style="287" customWidth="1"/>
    <col min="13828" max="13828" width="8.28515625" style="287" customWidth="1"/>
    <col min="13829" max="13829" width="6.42578125" style="287" customWidth="1"/>
    <col min="13830" max="13830" width="17.140625" style="287" customWidth="1"/>
    <col min="13831" max="13831" width="7.5703125" style="287" customWidth="1"/>
    <col min="13832" max="13832" width="17.42578125" style="287" customWidth="1"/>
    <col min="13833" max="13833" width="15.85546875" style="287" customWidth="1"/>
    <col min="13834" max="13834" width="14.5703125" style="287" bestFit="1" customWidth="1"/>
    <col min="13835" max="13835" width="17.42578125" style="287" bestFit="1" customWidth="1"/>
    <col min="13836" max="14080" width="9.140625" style="287"/>
    <col min="14081" max="14081" width="7.5703125" style="287" customWidth="1"/>
    <col min="14082" max="14082" width="51.42578125" style="287" customWidth="1"/>
    <col min="14083" max="14083" width="6.140625" style="287" customWidth="1"/>
    <col min="14084" max="14084" width="8.28515625" style="287" customWidth="1"/>
    <col min="14085" max="14085" width="6.42578125" style="287" customWidth="1"/>
    <col min="14086" max="14086" width="17.140625" style="287" customWidth="1"/>
    <col min="14087" max="14087" width="7.5703125" style="287" customWidth="1"/>
    <col min="14088" max="14088" width="17.42578125" style="287" customWidth="1"/>
    <col min="14089" max="14089" width="15.85546875" style="287" customWidth="1"/>
    <col min="14090" max="14090" width="14.5703125" style="287" bestFit="1" customWidth="1"/>
    <col min="14091" max="14091" width="17.42578125" style="287" bestFit="1" customWidth="1"/>
    <col min="14092" max="14336" width="9.140625" style="287"/>
    <col min="14337" max="14337" width="7.5703125" style="287" customWidth="1"/>
    <col min="14338" max="14338" width="51.42578125" style="287" customWidth="1"/>
    <col min="14339" max="14339" width="6.140625" style="287" customWidth="1"/>
    <col min="14340" max="14340" width="8.28515625" style="287" customWidth="1"/>
    <col min="14341" max="14341" width="6.42578125" style="287" customWidth="1"/>
    <col min="14342" max="14342" width="17.140625" style="287" customWidth="1"/>
    <col min="14343" max="14343" width="7.5703125" style="287" customWidth="1"/>
    <col min="14344" max="14344" width="17.42578125" style="287" customWidth="1"/>
    <col min="14345" max="14345" width="15.85546875" style="287" customWidth="1"/>
    <col min="14346" max="14346" width="14.5703125" style="287" bestFit="1" customWidth="1"/>
    <col min="14347" max="14347" width="17.42578125" style="287" bestFit="1" customWidth="1"/>
    <col min="14348" max="14592" width="9.140625" style="287"/>
    <col min="14593" max="14593" width="7.5703125" style="287" customWidth="1"/>
    <col min="14594" max="14594" width="51.42578125" style="287" customWidth="1"/>
    <col min="14595" max="14595" width="6.140625" style="287" customWidth="1"/>
    <col min="14596" max="14596" width="8.28515625" style="287" customWidth="1"/>
    <col min="14597" max="14597" width="6.42578125" style="287" customWidth="1"/>
    <col min="14598" max="14598" width="17.140625" style="287" customWidth="1"/>
    <col min="14599" max="14599" width="7.5703125" style="287" customWidth="1"/>
    <col min="14600" max="14600" width="17.42578125" style="287" customWidth="1"/>
    <col min="14601" max="14601" width="15.85546875" style="287" customWidth="1"/>
    <col min="14602" max="14602" width="14.5703125" style="287" bestFit="1" customWidth="1"/>
    <col min="14603" max="14603" width="17.42578125" style="287" bestFit="1" customWidth="1"/>
    <col min="14604" max="14848" width="9.140625" style="287"/>
    <col min="14849" max="14849" width="7.5703125" style="287" customWidth="1"/>
    <col min="14850" max="14850" width="51.42578125" style="287" customWidth="1"/>
    <col min="14851" max="14851" width="6.140625" style="287" customWidth="1"/>
    <col min="14852" max="14852" width="8.28515625" style="287" customWidth="1"/>
    <col min="14853" max="14853" width="6.42578125" style="287" customWidth="1"/>
    <col min="14854" max="14854" width="17.140625" style="287" customWidth="1"/>
    <col min="14855" max="14855" width="7.5703125" style="287" customWidth="1"/>
    <col min="14856" max="14856" width="17.42578125" style="287" customWidth="1"/>
    <col min="14857" max="14857" width="15.85546875" style="287" customWidth="1"/>
    <col min="14858" max="14858" width="14.5703125" style="287" bestFit="1" customWidth="1"/>
    <col min="14859" max="14859" width="17.42578125" style="287" bestFit="1" customWidth="1"/>
    <col min="14860" max="15104" width="9.140625" style="287"/>
    <col min="15105" max="15105" width="7.5703125" style="287" customWidth="1"/>
    <col min="15106" max="15106" width="51.42578125" style="287" customWidth="1"/>
    <col min="15107" max="15107" width="6.140625" style="287" customWidth="1"/>
    <col min="15108" max="15108" width="8.28515625" style="287" customWidth="1"/>
    <col min="15109" max="15109" width="6.42578125" style="287" customWidth="1"/>
    <col min="15110" max="15110" width="17.140625" style="287" customWidth="1"/>
    <col min="15111" max="15111" width="7.5703125" style="287" customWidth="1"/>
    <col min="15112" max="15112" width="17.42578125" style="287" customWidth="1"/>
    <col min="15113" max="15113" width="15.85546875" style="287" customWidth="1"/>
    <col min="15114" max="15114" width="14.5703125" style="287" bestFit="1" customWidth="1"/>
    <col min="15115" max="15115" width="17.42578125" style="287" bestFit="1" customWidth="1"/>
    <col min="15116" max="15360" width="9.140625" style="287"/>
    <col min="15361" max="15361" width="7.5703125" style="287" customWidth="1"/>
    <col min="15362" max="15362" width="51.42578125" style="287" customWidth="1"/>
    <col min="15363" max="15363" width="6.140625" style="287" customWidth="1"/>
    <col min="15364" max="15364" width="8.28515625" style="287" customWidth="1"/>
    <col min="15365" max="15365" width="6.42578125" style="287" customWidth="1"/>
    <col min="15366" max="15366" width="17.140625" style="287" customWidth="1"/>
    <col min="15367" max="15367" width="7.5703125" style="287" customWidth="1"/>
    <col min="15368" max="15368" width="17.42578125" style="287" customWidth="1"/>
    <col min="15369" max="15369" width="15.85546875" style="287" customWidth="1"/>
    <col min="15370" max="15370" width="14.5703125" style="287" bestFit="1" customWidth="1"/>
    <col min="15371" max="15371" width="17.42578125" style="287" bestFit="1" customWidth="1"/>
    <col min="15372" max="15616" width="9.140625" style="287"/>
    <col min="15617" max="15617" width="7.5703125" style="287" customWidth="1"/>
    <col min="15618" max="15618" width="51.42578125" style="287" customWidth="1"/>
    <col min="15619" max="15619" width="6.140625" style="287" customWidth="1"/>
    <col min="15620" max="15620" width="8.28515625" style="287" customWidth="1"/>
    <col min="15621" max="15621" width="6.42578125" style="287" customWidth="1"/>
    <col min="15622" max="15622" width="17.140625" style="287" customWidth="1"/>
    <col min="15623" max="15623" width="7.5703125" style="287" customWidth="1"/>
    <col min="15624" max="15624" width="17.42578125" style="287" customWidth="1"/>
    <col min="15625" max="15625" width="15.85546875" style="287" customWidth="1"/>
    <col min="15626" max="15626" width="14.5703125" style="287" bestFit="1" customWidth="1"/>
    <col min="15627" max="15627" width="17.42578125" style="287" bestFit="1" customWidth="1"/>
    <col min="15628" max="15872" width="9.140625" style="287"/>
    <col min="15873" max="15873" width="7.5703125" style="287" customWidth="1"/>
    <col min="15874" max="15874" width="51.42578125" style="287" customWidth="1"/>
    <col min="15875" max="15875" width="6.140625" style="287" customWidth="1"/>
    <col min="15876" max="15876" width="8.28515625" style="287" customWidth="1"/>
    <col min="15877" max="15877" width="6.42578125" style="287" customWidth="1"/>
    <col min="15878" max="15878" width="17.140625" style="287" customWidth="1"/>
    <col min="15879" max="15879" width="7.5703125" style="287" customWidth="1"/>
    <col min="15880" max="15880" width="17.42578125" style="287" customWidth="1"/>
    <col min="15881" max="15881" width="15.85546875" style="287" customWidth="1"/>
    <col min="15882" max="15882" width="14.5703125" style="287" bestFit="1" customWidth="1"/>
    <col min="15883" max="15883" width="17.42578125" style="287" bestFit="1" customWidth="1"/>
    <col min="15884" max="16128" width="9.140625" style="287"/>
    <col min="16129" max="16129" width="7.5703125" style="287" customWidth="1"/>
    <col min="16130" max="16130" width="51.42578125" style="287" customWidth="1"/>
    <col min="16131" max="16131" width="6.140625" style="287" customWidth="1"/>
    <col min="16132" max="16132" width="8.28515625" style="287" customWidth="1"/>
    <col min="16133" max="16133" width="6.42578125" style="287" customWidth="1"/>
    <col min="16134" max="16134" width="17.140625" style="287" customWidth="1"/>
    <col min="16135" max="16135" width="7.5703125" style="287" customWidth="1"/>
    <col min="16136" max="16136" width="17.42578125" style="287" customWidth="1"/>
    <col min="16137" max="16137" width="15.85546875" style="287" customWidth="1"/>
    <col min="16138" max="16138" width="14.5703125" style="287" bestFit="1" customWidth="1"/>
    <col min="16139" max="16139" width="17.42578125" style="287" bestFit="1" customWidth="1"/>
    <col min="16140" max="16384" width="9.140625" style="287"/>
  </cols>
  <sheetData>
    <row r="1" spans="1:15" s="3" customFormat="1" ht="21" customHeight="1" x14ac:dyDescent="0.2">
      <c r="A1" s="6" t="s">
        <v>280</v>
      </c>
      <c r="B1" s="2"/>
      <c r="C1" s="2"/>
      <c r="D1" s="2"/>
      <c r="E1" s="2"/>
      <c r="F1" s="2"/>
      <c r="G1" s="2"/>
      <c r="H1" s="2"/>
      <c r="I1" s="8" t="s">
        <v>0</v>
      </c>
      <c r="K1" s="151"/>
      <c r="O1" s="151"/>
    </row>
    <row r="2" spans="1:15" s="3" customFormat="1" ht="21" customHeight="1" x14ac:dyDescent="0.2">
      <c r="A2" s="2" t="s">
        <v>72</v>
      </c>
      <c r="B2" s="4"/>
      <c r="C2" s="108"/>
      <c r="D2" s="4"/>
      <c r="E2" s="4"/>
      <c r="F2" s="4"/>
      <c r="G2" s="109"/>
      <c r="H2" s="109"/>
      <c r="I2" s="4"/>
    </row>
    <row r="3" spans="1:15" s="3" customFormat="1" ht="21" customHeight="1" x14ac:dyDescent="0.2">
      <c r="A3" s="6" t="s">
        <v>9</v>
      </c>
      <c r="B3" s="4"/>
      <c r="C3" s="110"/>
      <c r="D3" s="4"/>
      <c r="E3" s="111" t="s">
        <v>8</v>
      </c>
      <c r="F3" s="4"/>
      <c r="G3" s="109"/>
      <c r="H3" s="109"/>
      <c r="I3" s="4"/>
    </row>
    <row r="4" spans="1:15" s="3" customFormat="1" ht="21" customHeight="1" x14ac:dyDescent="0.2">
      <c r="A4" s="9" t="s">
        <v>10</v>
      </c>
      <c r="B4" s="3" t="s">
        <v>29</v>
      </c>
      <c r="C4" s="110"/>
      <c r="D4" s="4"/>
      <c r="E4" s="111" t="s">
        <v>11</v>
      </c>
      <c r="F4" s="4"/>
      <c r="G4" s="109"/>
      <c r="H4" s="109"/>
      <c r="I4" s="4"/>
    </row>
    <row r="5" spans="1:15" s="147" customFormat="1" ht="21" customHeight="1" x14ac:dyDescent="0.2">
      <c r="A5" s="9" t="s">
        <v>357</v>
      </c>
      <c r="B5" s="3"/>
      <c r="C5" s="110"/>
      <c r="D5" s="4"/>
      <c r="E5" s="2" t="s">
        <v>356</v>
      </c>
      <c r="F5" s="13"/>
      <c r="G5" s="112"/>
      <c r="H5" s="112"/>
      <c r="I5" s="13"/>
    </row>
    <row r="6" spans="1:15" s="276" customFormat="1" ht="21" customHeight="1" x14ac:dyDescent="0.2">
      <c r="A6" s="491" t="s">
        <v>1</v>
      </c>
      <c r="B6" s="493" t="s">
        <v>225</v>
      </c>
      <c r="C6" s="495" t="s">
        <v>3</v>
      </c>
      <c r="D6" s="498" t="s">
        <v>4</v>
      </c>
      <c r="E6" s="501" t="s">
        <v>5</v>
      </c>
      <c r="F6" s="502"/>
      <c r="G6" s="503" t="s">
        <v>7</v>
      </c>
      <c r="H6" s="504"/>
      <c r="I6" s="505" t="s">
        <v>208</v>
      </c>
      <c r="L6" s="199"/>
    </row>
    <row r="7" spans="1:15" s="276" customFormat="1" ht="21" customHeight="1" x14ac:dyDescent="0.2">
      <c r="A7" s="492"/>
      <c r="B7" s="492"/>
      <c r="C7" s="496"/>
      <c r="D7" s="499"/>
      <c r="E7" s="277" t="s">
        <v>226</v>
      </c>
      <c r="F7" s="278" t="s">
        <v>6</v>
      </c>
      <c r="G7" s="278" t="s">
        <v>226</v>
      </c>
      <c r="H7" s="278" t="s">
        <v>6</v>
      </c>
      <c r="I7" s="506"/>
      <c r="L7" s="199"/>
    </row>
    <row r="8" spans="1:15" s="276" customFormat="1" ht="21" customHeight="1" x14ac:dyDescent="0.2">
      <c r="A8" s="492"/>
      <c r="B8" s="492"/>
      <c r="C8" s="496"/>
      <c r="D8" s="499"/>
      <c r="E8" s="279" t="s">
        <v>227</v>
      </c>
      <c r="F8" s="280" t="s">
        <v>228</v>
      </c>
      <c r="G8" s="280" t="s">
        <v>227</v>
      </c>
      <c r="H8" s="280" t="s">
        <v>228</v>
      </c>
      <c r="I8" s="280" t="s">
        <v>229</v>
      </c>
      <c r="L8" s="199"/>
    </row>
    <row r="9" spans="1:15" s="276" customFormat="1" ht="21" customHeight="1" x14ac:dyDescent="0.2">
      <c r="A9" s="491"/>
      <c r="B9" s="494"/>
      <c r="C9" s="497"/>
      <c r="D9" s="500"/>
      <c r="E9" s="281" t="s">
        <v>179</v>
      </c>
      <c r="F9" s="282" t="s">
        <v>179</v>
      </c>
      <c r="G9" s="282" t="s">
        <v>179</v>
      </c>
      <c r="H9" s="282" t="s">
        <v>179</v>
      </c>
      <c r="I9" s="282" t="s">
        <v>179</v>
      </c>
    </row>
    <row r="10" spans="1:15" ht="21" customHeight="1" x14ac:dyDescent="0.2">
      <c r="A10" s="283"/>
      <c r="B10" s="284" t="s">
        <v>279</v>
      </c>
      <c r="C10" s="285"/>
      <c r="D10" s="283"/>
      <c r="E10" s="286"/>
      <c r="F10" s="286"/>
      <c r="G10" s="286"/>
      <c r="H10" s="286"/>
      <c r="I10" s="286"/>
    </row>
    <row r="11" spans="1:15" ht="21" customHeight="1" x14ac:dyDescent="0.2">
      <c r="A11" s="288">
        <v>1</v>
      </c>
      <c r="B11" s="289" t="str">
        <f>'งานสถาปัต+โครงสร้าง'!B8</f>
        <v>หมวดงานสถาปัตย์และงานโครงสร้าง</v>
      </c>
      <c r="C11" s="290"/>
      <c r="D11" s="288"/>
      <c r="E11" s="291"/>
      <c r="F11" s="291"/>
      <c r="G11" s="291"/>
      <c r="H11" s="291"/>
      <c r="I11" s="291"/>
      <c r="J11" s="292">
        <f t="shared" ref="J11:J18" si="0">F11+H11</f>
        <v>0</v>
      </c>
    </row>
    <row r="12" spans="1:15" ht="21" customHeight="1" x14ac:dyDescent="0.2">
      <c r="A12" s="288">
        <v>2</v>
      </c>
      <c r="B12" s="293" t="str">
        <f>งานสุขาภิบาล!B8</f>
        <v>หมวดงานระบบสุขาภิบาล</v>
      </c>
      <c r="C12" s="290"/>
      <c r="D12" s="288"/>
      <c r="E12" s="291"/>
      <c r="F12" s="291"/>
      <c r="G12" s="291"/>
      <c r="H12" s="291"/>
      <c r="I12" s="291"/>
      <c r="J12" s="292">
        <f t="shared" si="0"/>
        <v>0</v>
      </c>
    </row>
    <row r="13" spans="1:15" ht="21" customHeight="1" x14ac:dyDescent="0.2">
      <c r="A13" s="288">
        <v>3</v>
      </c>
      <c r="B13" s="289" t="str">
        <f>งานไฟฟ้า!B8</f>
        <v>หมวดงานระบบไฟฟ้า</v>
      </c>
      <c r="C13" s="290"/>
      <c r="D13" s="288"/>
      <c r="E13" s="291"/>
      <c r="F13" s="291"/>
      <c r="G13" s="291"/>
      <c r="H13" s="291"/>
      <c r="I13" s="291"/>
      <c r="J13" s="292">
        <f t="shared" si="0"/>
        <v>0</v>
      </c>
    </row>
    <row r="14" spans="1:15" ht="21" customHeight="1" x14ac:dyDescent="0.2">
      <c r="A14" s="288"/>
      <c r="B14" s="289"/>
      <c r="C14" s="290"/>
      <c r="D14" s="288"/>
      <c r="E14" s="291"/>
      <c r="F14" s="291"/>
      <c r="G14" s="291"/>
      <c r="H14" s="291"/>
      <c r="I14" s="291"/>
      <c r="J14" s="292">
        <f t="shared" si="0"/>
        <v>0</v>
      </c>
    </row>
    <row r="15" spans="1:15" ht="21" customHeight="1" x14ac:dyDescent="0.2">
      <c r="A15" s="288"/>
      <c r="B15" s="289"/>
      <c r="C15" s="290"/>
      <c r="D15" s="288"/>
      <c r="E15" s="291"/>
      <c r="F15" s="291"/>
      <c r="G15" s="291"/>
      <c r="H15" s="291"/>
      <c r="I15" s="291"/>
      <c r="J15" s="292">
        <f t="shared" si="0"/>
        <v>0</v>
      </c>
    </row>
    <row r="16" spans="1:15" ht="21" customHeight="1" x14ac:dyDescent="0.2">
      <c r="A16" s="288"/>
      <c r="B16" s="289"/>
      <c r="C16" s="290"/>
      <c r="D16" s="288"/>
      <c r="E16" s="291"/>
      <c r="F16" s="291"/>
      <c r="G16" s="291"/>
      <c r="H16" s="291"/>
      <c r="I16" s="291"/>
      <c r="J16" s="292">
        <f t="shared" si="0"/>
        <v>0</v>
      </c>
    </row>
    <row r="17" spans="1:14" ht="21" customHeight="1" x14ac:dyDescent="0.2">
      <c r="A17" s="289"/>
      <c r="B17" s="289"/>
      <c r="C17" s="290"/>
      <c r="D17" s="288"/>
      <c r="E17" s="291"/>
      <c r="F17" s="291"/>
      <c r="G17" s="291"/>
      <c r="H17" s="291"/>
      <c r="I17" s="291"/>
      <c r="J17" s="292">
        <f t="shared" si="0"/>
        <v>0</v>
      </c>
    </row>
    <row r="18" spans="1:14" ht="21" customHeight="1" x14ac:dyDescent="0.2">
      <c r="A18" s="294"/>
      <c r="B18" s="294"/>
      <c r="C18" s="295"/>
      <c r="D18" s="296"/>
      <c r="E18" s="297"/>
      <c r="F18" s="297"/>
      <c r="G18" s="297"/>
      <c r="H18" s="297"/>
      <c r="I18" s="297"/>
      <c r="J18" s="292">
        <f t="shared" si="0"/>
        <v>0</v>
      </c>
    </row>
    <row r="19" spans="1:14" ht="21" customHeight="1" x14ac:dyDescent="0.2">
      <c r="A19" s="180"/>
      <c r="B19" s="180" t="s">
        <v>230</v>
      </c>
      <c r="C19" s="298"/>
      <c r="D19" s="298"/>
      <c r="E19" s="298"/>
      <c r="F19" s="299"/>
      <c r="G19" s="299"/>
      <c r="H19" s="299"/>
      <c r="I19" s="299"/>
      <c r="J19" s="292">
        <f>F19+H19</f>
        <v>0</v>
      </c>
      <c r="K19" s="292">
        <f>H19+F19</f>
        <v>0</v>
      </c>
    </row>
    <row r="20" spans="1:14" ht="21" customHeight="1" x14ac:dyDescent="0.2">
      <c r="A20" s="300"/>
      <c r="B20" s="301" t="s">
        <v>231</v>
      </c>
      <c r="C20" s="302"/>
      <c r="D20" s="302"/>
      <c r="E20" s="302"/>
      <c r="F20" s="302"/>
      <c r="G20" s="302"/>
      <c r="H20" s="303"/>
      <c r="I20" s="304"/>
    </row>
    <row r="22" spans="1:14" ht="21" customHeight="1" x14ac:dyDescent="0.2">
      <c r="C22" s="287"/>
      <c r="D22" s="287"/>
      <c r="E22" s="287"/>
      <c r="F22" s="287"/>
      <c r="G22" s="287"/>
      <c r="H22" s="287"/>
      <c r="I22" s="287"/>
    </row>
    <row r="23" spans="1:14" ht="21" customHeight="1" x14ac:dyDescent="0.2">
      <c r="B23" s="165" t="s">
        <v>355</v>
      </c>
      <c r="C23" s="287"/>
      <c r="D23" s="287"/>
      <c r="E23" s="287"/>
      <c r="F23" s="287"/>
      <c r="G23" s="287"/>
      <c r="H23" s="287"/>
      <c r="I23" s="287"/>
    </row>
    <row r="24" spans="1:14" ht="21" customHeight="1" x14ac:dyDescent="0.2">
      <c r="C24" s="287"/>
      <c r="D24" s="287"/>
      <c r="E24" s="287"/>
      <c r="F24" s="287"/>
      <c r="G24" s="287"/>
      <c r="H24" s="287"/>
      <c r="I24" s="287"/>
    </row>
    <row r="25" spans="1:14" ht="21" customHeight="1" x14ac:dyDescent="0.2">
      <c r="C25" s="287"/>
      <c r="D25" s="287"/>
      <c r="E25" s="287"/>
      <c r="F25" s="287"/>
      <c r="G25" s="287"/>
      <c r="H25" s="287"/>
      <c r="I25" s="287"/>
    </row>
    <row r="26" spans="1:14" ht="21" customHeight="1" x14ac:dyDescent="0.2">
      <c r="C26" s="287"/>
      <c r="D26" s="287"/>
      <c r="E26" s="287"/>
      <c r="F26" s="287"/>
      <c r="G26" s="287"/>
      <c r="H26" s="287"/>
      <c r="I26" s="287"/>
    </row>
    <row r="27" spans="1:14" ht="21" customHeight="1" x14ac:dyDescent="0.2">
      <c r="C27" s="287"/>
      <c r="D27" s="287"/>
      <c r="E27" s="287"/>
      <c r="F27" s="287"/>
      <c r="G27" s="287"/>
      <c r="H27" s="287"/>
      <c r="I27" s="287"/>
      <c r="L27" s="1"/>
    </row>
    <row r="28" spans="1:14" ht="21" customHeight="1" x14ac:dyDescent="0.2">
      <c r="C28" s="287"/>
      <c r="D28" s="287"/>
      <c r="E28" s="287"/>
      <c r="F28" s="287"/>
      <c r="G28" s="287"/>
      <c r="H28" s="287"/>
      <c r="I28" s="287"/>
      <c r="L28" s="1"/>
      <c r="M28" s="4"/>
      <c r="N28" s="4"/>
    </row>
    <row r="29" spans="1:14" ht="21" customHeight="1" x14ac:dyDescent="0.2">
      <c r="C29" s="287"/>
      <c r="D29" s="287"/>
      <c r="E29" s="287"/>
      <c r="F29" s="287"/>
      <c r="G29" s="287"/>
      <c r="H29" s="287"/>
      <c r="I29" s="287"/>
      <c r="L29" s="1"/>
      <c r="M29" s="13"/>
      <c r="N29" s="305"/>
    </row>
    <row r="30" spans="1:14" ht="21" customHeight="1" x14ac:dyDescent="0.2">
      <c r="C30" s="287"/>
      <c r="D30" s="287"/>
      <c r="E30" s="287"/>
      <c r="F30" s="287"/>
      <c r="G30" s="287"/>
      <c r="H30" s="287"/>
      <c r="I30" s="287"/>
    </row>
    <row r="31" spans="1:14" ht="21" customHeight="1" x14ac:dyDescent="0.2">
      <c r="C31" s="287"/>
      <c r="D31" s="287"/>
      <c r="E31" s="287"/>
      <c r="F31" s="287"/>
      <c r="G31" s="287"/>
      <c r="H31" s="287"/>
      <c r="I31" s="287"/>
    </row>
    <row r="32" spans="1:14" ht="21" customHeight="1" x14ac:dyDescent="0.2">
      <c r="C32" s="287"/>
      <c r="D32" s="287"/>
      <c r="E32" s="287"/>
      <c r="F32" s="287"/>
      <c r="G32" s="287"/>
      <c r="H32" s="287"/>
      <c r="I32" s="287"/>
    </row>
    <row r="33" spans="2:19" ht="21" customHeight="1" x14ac:dyDescent="0.2">
      <c r="C33" s="287"/>
      <c r="D33" s="287"/>
      <c r="E33" s="287"/>
      <c r="F33" s="287"/>
      <c r="G33" s="287"/>
      <c r="H33" s="287"/>
      <c r="I33" s="287"/>
    </row>
    <row r="34" spans="2:19" ht="21" customHeight="1" x14ac:dyDescent="0.2">
      <c r="C34" s="287"/>
      <c r="D34" s="287"/>
      <c r="E34" s="287"/>
      <c r="F34" s="287"/>
      <c r="G34" s="287"/>
      <c r="H34" s="287"/>
      <c r="I34" s="287"/>
    </row>
    <row r="35" spans="2:19" ht="21" customHeight="1" x14ac:dyDescent="0.2">
      <c r="C35" s="287"/>
      <c r="D35" s="287"/>
      <c r="E35" s="287"/>
      <c r="F35" s="287"/>
      <c r="G35" s="287"/>
      <c r="H35" s="287"/>
      <c r="I35" s="287"/>
    </row>
    <row r="36" spans="2:19" ht="21" customHeight="1" x14ac:dyDescent="0.2">
      <c r="C36" s="287"/>
      <c r="D36" s="287"/>
      <c r="E36" s="287"/>
      <c r="F36" s="287"/>
      <c r="G36" s="287"/>
      <c r="H36" s="287"/>
      <c r="I36" s="287"/>
    </row>
    <row r="37" spans="2:19" ht="21" customHeight="1" x14ac:dyDescent="0.2">
      <c r="C37" s="287"/>
      <c r="D37" s="287"/>
      <c r="E37" s="287"/>
      <c r="F37" s="287"/>
      <c r="G37" s="287"/>
      <c r="H37" s="287"/>
      <c r="I37" s="287"/>
    </row>
    <row r="38" spans="2:19" ht="21" customHeight="1" x14ac:dyDescent="0.2">
      <c r="C38" s="306"/>
      <c r="D38" s="165"/>
      <c r="E38" s="1"/>
      <c r="F38" s="1"/>
      <c r="G38" s="1"/>
      <c r="H38" s="1"/>
      <c r="I38" s="1"/>
      <c r="J38" s="1"/>
      <c r="K38" s="1"/>
    </row>
    <row r="39" spans="2:19" ht="21" customHeight="1" x14ac:dyDescent="0.2">
      <c r="C39" s="306"/>
      <c r="D39" s="165"/>
      <c r="E39" s="1"/>
      <c r="F39" s="1"/>
      <c r="G39" s="1"/>
      <c r="H39" s="1"/>
      <c r="I39" s="1"/>
      <c r="J39" s="1"/>
      <c r="K39" s="1"/>
    </row>
    <row r="40" spans="2:19" ht="21" customHeight="1" x14ac:dyDescent="0.2">
      <c r="C40" s="306"/>
      <c r="D40" s="165"/>
      <c r="E40" s="1"/>
      <c r="F40" s="1"/>
      <c r="G40" s="1"/>
      <c r="H40" s="1"/>
      <c r="I40" s="1"/>
      <c r="J40" s="1"/>
      <c r="K40" s="1"/>
    </row>
    <row r="41" spans="2:19" ht="21" customHeight="1" x14ac:dyDescent="0.2">
      <c r="C41" s="306"/>
      <c r="D41" s="165"/>
      <c r="E41" s="1"/>
      <c r="F41" s="1"/>
      <c r="G41" s="1"/>
      <c r="H41" s="1"/>
      <c r="I41" s="1"/>
      <c r="J41" s="1"/>
      <c r="K41" s="1"/>
    </row>
    <row r="42" spans="2:19" ht="21" customHeight="1" x14ac:dyDescent="0.2">
      <c r="B42" s="327"/>
      <c r="C42" s="327"/>
      <c r="D42" s="327"/>
      <c r="E42" s="327"/>
      <c r="F42" s="327"/>
      <c r="G42" s="307"/>
      <c r="H42" s="165"/>
      <c r="I42" s="326"/>
      <c r="J42" s="4"/>
      <c r="L42" s="165"/>
      <c r="M42" s="1"/>
      <c r="N42" s="1"/>
      <c r="O42" s="1"/>
      <c r="P42" s="1"/>
      <c r="Q42" s="1"/>
      <c r="R42" s="1"/>
      <c r="S42" s="1"/>
    </row>
    <row r="43" spans="2:19" ht="21" customHeight="1" x14ac:dyDescent="0.2">
      <c r="I43" s="310"/>
    </row>
    <row r="44" spans="2:19" ht="21" customHeight="1" x14ac:dyDescent="0.2">
      <c r="B44" s="4"/>
      <c r="C44" s="4"/>
      <c r="D44" s="4"/>
      <c r="E44" s="4"/>
      <c r="F44" s="4"/>
      <c r="G44" s="4"/>
      <c r="H44" s="4"/>
      <c r="I44" s="4"/>
      <c r="J44" s="4"/>
      <c r="K44" s="13"/>
      <c r="L44" s="13"/>
      <c r="M44" s="425" t="s">
        <v>232</v>
      </c>
      <c r="N44" s="425"/>
      <c r="O44" s="425"/>
      <c r="P44" s="425"/>
    </row>
    <row r="45" spans="2:19" ht="21" customHeight="1" x14ac:dyDescent="0.2">
      <c r="B45" s="165"/>
      <c r="C45" s="165"/>
      <c r="D45" s="165"/>
      <c r="E45" s="165"/>
      <c r="F45" s="165"/>
      <c r="G45" s="165"/>
      <c r="H45" s="13"/>
      <c r="I45" s="13"/>
      <c r="J45" s="305"/>
      <c r="K45" s="13"/>
      <c r="L45" s="13"/>
      <c r="M45" s="490" t="s">
        <v>233</v>
      </c>
      <c r="N45" s="490"/>
      <c r="O45" s="490"/>
      <c r="P45" s="490"/>
    </row>
    <row r="46" spans="2:19" ht="21" customHeight="1" x14ac:dyDescent="0.2">
      <c r="B46" s="311"/>
      <c r="C46" s="312"/>
      <c r="D46" s="313"/>
      <c r="E46" s="330"/>
      <c r="F46" s="314"/>
      <c r="G46" s="13"/>
      <c r="H46" s="13"/>
      <c r="I46" s="13"/>
      <c r="J46" s="305"/>
      <c r="K46" s="13"/>
      <c r="L46" s="13"/>
      <c r="M46" s="315"/>
      <c r="N46" s="316"/>
      <c r="O46" s="317"/>
      <c r="P46" s="317"/>
    </row>
    <row r="47" spans="2:19" ht="21" customHeight="1" x14ac:dyDescent="0.2">
      <c r="B47" s="4"/>
      <c r="C47" s="4"/>
      <c r="D47" s="4"/>
      <c r="E47" s="4"/>
      <c r="F47" s="4"/>
      <c r="G47" s="4"/>
      <c r="H47" s="4"/>
      <c r="I47" s="4"/>
      <c r="J47" s="4"/>
      <c r="K47" s="13"/>
      <c r="L47" s="13"/>
      <c r="M47" s="425" t="s">
        <v>232</v>
      </c>
      <c r="N47" s="425"/>
      <c r="O47" s="425"/>
      <c r="P47" s="425"/>
    </row>
    <row r="48" spans="2:19" ht="21" customHeight="1" x14ac:dyDescent="0.2">
      <c r="B48" s="165"/>
      <c r="C48" s="165"/>
      <c r="D48" s="165"/>
      <c r="E48" s="165"/>
      <c r="F48" s="165"/>
      <c r="G48" s="165"/>
      <c r="H48" s="13"/>
      <c r="I48" s="13"/>
      <c r="J48" s="305"/>
      <c r="K48" s="13"/>
      <c r="L48" s="13"/>
      <c r="M48" s="490" t="s">
        <v>234</v>
      </c>
      <c r="N48" s="490"/>
      <c r="O48" s="490"/>
      <c r="P48" s="490"/>
    </row>
    <row r="49" spans="2:16" ht="21" customHeight="1" x14ac:dyDescent="0.2">
      <c r="B49" s="326"/>
      <c r="C49" s="326"/>
      <c r="D49" s="326"/>
      <c r="E49" s="326"/>
      <c r="F49" s="165"/>
      <c r="G49" s="13"/>
      <c r="H49" s="13"/>
      <c r="I49" s="13"/>
      <c r="J49" s="305"/>
      <c r="K49" s="13"/>
      <c r="L49" s="13"/>
      <c r="M49" s="196"/>
      <c r="N49" s="196"/>
      <c r="O49" s="196"/>
      <c r="P49" s="196"/>
    </row>
    <row r="50" spans="2:16" ht="21" customHeight="1" x14ac:dyDescent="0.2">
      <c r="B50" s="4"/>
      <c r="C50" s="4"/>
      <c r="D50" s="4"/>
      <c r="E50" s="4"/>
      <c r="F50" s="4"/>
      <c r="G50" s="4"/>
      <c r="H50" s="4"/>
      <c r="I50" s="4"/>
      <c r="J50" s="4"/>
      <c r="K50" s="13"/>
      <c r="L50" s="13"/>
      <c r="M50" s="425" t="s">
        <v>232</v>
      </c>
      <c r="N50" s="425"/>
      <c r="O50" s="425"/>
      <c r="P50" s="425"/>
    </row>
    <row r="51" spans="2:16" ht="21" customHeight="1" x14ac:dyDescent="0.2">
      <c r="B51" s="165"/>
      <c r="C51" s="165"/>
      <c r="D51" s="165"/>
      <c r="E51" s="165"/>
      <c r="F51" s="165"/>
      <c r="G51" s="165"/>
      <c r="H51" s="13"/>
      <c r="I51" s="13"/>
      <c r="J51" s="305"/>
      <c r="K51" s="13"/>
      <c r="L51" s="13"/>
      <c r="M51" s="490" t="s">
        <v>235</v>
      </c>
      <c r="N51" s="490"/>
      <c r="O51" s="490"/>
      <c r="P51" s="490"/>
    </row>
    <row r="54" spans="2:16" ht="21" customHeight="1" x14ac:dyDescent="0.2">
      <c r="I54" s="310" t="s">
        <v>342</v>
      </c>
    </row>
  </sheetData>
  <mergeCells count="13">
    <mergeCell ref="M48:P48"/>
    <mergeCell ref="M50:P50"/>
    <mergeCell ref="M51:P51"/>
    <mergeCell ref="M47:P47"/>
    <mergeCell ref="A6:A9"/>
    <mergeCell ref="B6:B9"/>
    <mergeCell ref="C6:C9"/>
    <mergeCell ref="D6:D9"/>
    <mergeCell ref="E6:F6"/>
    <mergeCell ref="G6:H6"/>
    <mergeCell ref="I6:I7"/>
    <mergeCell ref="M44:P44"/>
    <mergeCell ref="M45:P45"/>
  </mergeCells>
  <printOptions horizontalCentered="1"/>
  <pageMargins left="0.5" right="0.5" top="0.5" bottom="0.5" header="0.5" footer="0.5"/>
  <pageSetup paperSize="9" scale="70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view="pageBreakPreview" zoomScaleNormal="100" zoomScaleSheetLayoutView="100" workbookViewId="0">
      <selection activeCell="B9" sqref="B9"/>
    </sheetView>
  </sheetViews>
  <sheetFormatPr defaultRowHeight="21" x14ac:dyDescent="0.2"/>
  <cols>
    <col min="1" max="1" width="5.42578125" style="141" customWidth="1"/>
    <col min="2" max="2" width="43.7109375" style="134" customWidth="1"/>
    <col min="3" max="3" width="10.42578125" style="139" customWidth="1"/>
    <col min="4" max="4" width="8.28515625" style="142" customWidth="1"/>
    <col min="5" max="5" width="13" style="143" customWidth="1"/>
    <col min="6" max="6" width="14.5703125" style="143" bestFit="1" customWidth="1"/>
    <col min="7" max="7" width="10.42578125" style="143" customWidth="1"/>
    <col min="8" max="8" width="14.5703125" style="143" bestFit="1" customWidth="1"/>
    <col min="9" max="9" width="14.42578125" style="143" bestFit="1" customWidth="1"/>
    <col min="10" max="10" width="19.28515625" style="136" customWidth="1"/>
    <col min="11" max="11" width="11" style="134" bestFit="1" customWidth="1"/>
    <col min="12" max="15" width="9.28515625" style="134" bestFit="1" customWidth="1"/>
    <col min="16" max="16" width="10" style="134" bestFit="1" customWidth="1"/>
    <col min="17" max="256" width="9.140625" style="134"/>
    <col min="257" max="257" width="5.42578125" style="134" customWidth="1"/>
    <col min="258" max="258" width="45.5703125" style="134" customWidth="1"/>
    <col min="259" max="259" width="10.42578125" style="134" customWidth="1"/>
    <col min="260" max="260" width="10.140625" style="134" customWidth="1"/>
    <col min="261" max="261" width="13" style="134" customWidth="1"/>
    <col min="262" max="262" width="13.140625" style="134" customWidth="1"/>
    <col min="263" max="263" width="10.42578125" style="134" customWidth="1"/>
    <col min="264" max="264" width="14" style="134" customWidth="1"/>
    <col min="265" max="265" width="14.42578125" style="134" bestFit="1" customWidth="1"/>
    <col min="266" max="266" width="12.140625" style="134" bestFit="1" customWidth="1"/>
    <col min="267" max="267" width="11" style="134" bestFit="1" customWidth="1"/>
    <col min="268" max="271" width="9.28515625" style="134" bestFit="1" customWidth="1"/>
    <col min="272" max="272" width="10" style="134" bestFit="1" customWidth="1"/>
    <col min="273" max="512" width="9.140625" style="134"/>
    <col min="513" max="513" width="5.42578125" style="134" customWidth="1"/>
    <col min="514" max="514" width="45.5703125" style="134" customWidth="1"/>
    <col min="515" max="515" width="10.42578125" style="134" customWidth="1"/>
    <col min="516" max="516" width="10.140625" style="134" customWidth="1"/>
    <col min="517" max="517" width="13" style="134" customWidth="1"/>
    <col min="518" max="518" width="13.140625" style="134" customWidth="1"/>
    <col min="519" max="519" width="10.42578125" style="134" customWidth="1"/>
    <col min="520" max="520" width="14" style="134" customWidth="1"/>
    <col min="521" max="521" width="14.42578125" style="134" bestFit="1" customWidth="1"/>
    <col min="522" max="522" width="12.140625" style="134" bestFit="1" customWidth="1"/>
    <col min="523" max="523" width="11" style="134" bestFit="1" customWidth="1"/>
    <col min="524" max="527" width="9.28515625" style="134" bestFit="1" customWidth="1"/>
    <col min="528" max="528" width="10" style="134" bestFit="1" customWidth="1"/>
    <col min="529" max="768" width="9.140625" style="134"/>
    <col min="769" max="769" width="5.42578125" style="134" customWidth="1"/>
    <col min="770" max="770" width="45.5703125" style="134" customWidth="1"/>
    <col min="771" max="771" width="10.42578125" style="134" customWidth="1"/>
    <col min="772" max="772" width="10.140625" style="134" customWidth="1"/>
    <col min="773" max="773" width="13" style="134" customWidth="1"/>
    <col min="774" max="774" width="13.140625" style="134" customWidth="1"/>
    <col min="775" max="775" width="10.42578125" style="134" customWidth="1"/>
    <col min="776" max="776" width="14" style="134" customWidth="1"/>
    <col min="777" max="777" width="14.42578125" style="134" bestFit="1" customWidth="1"/>
    <col min="778" max="778" width="12.140625" style="134" bestFit="1" customWidth="1"/>
    <col min="779" max="779" width="11" style="134" bestFit="1" customWidth="1"/>
    <col min="780" max="783" width="9.28515625" style="134" bestFit="1" customWidth="1"/>
    <col min="784" max="784" width="10" style="134" bestFit="1" customWidth="1"/>
    <col min="785" max="1024" width="9.140625" style="134"/>
    <col min="1025" max="1025" width="5.42578125" style="134" customWidth="1"/>
    <col min="1026" max="1026" width="45.5703125" style="134" customWidth="1"/>
    <col min="1027" max="1027" width="10.42578125" style="134" customWidth="1"/>
    <col min="1028" max="1028" width="10.140625" style="134" customWidth="1"/>
    <col min="1029" max="1029" width="13" style="134" customWidth="1"/>
    <col min="1030" max="1030" width="13.140625" style="134" customWidth="1"/>
    <col min="1031" max="1031" width="10.42578125" style="134" customWidth="1"/>
    <col min="1032" max="1032" width="14" style="134" customWidth="1"/>
    <col min="1033" max="1033" width="14.42578125" style="134" bestFit="1" customWidth="1"/>
    <col min="1034" max="1034" width="12.140625" style="134" bestFit="1" customWidth="1"/>
    <col min="1035" max="1035" width="11" style="134" bestFit="1" customWidth="1"/>
    <col min="1036" max="1039" width="9.28515625" style="134" bestFit="1" customWidth="1"/>
    <col min="1040" max="1040" width="10" style="134" bestFit="1" customWidth="1"/>
    <col min="1041" max="1280" width="9.140625" style="134"/>
    <col min="1281" max="1281" width="5.42578125" style="134" customWidth="1"/>
    <col min="1282" max="1282" width="45.5703125" style="134" customWidth="1"/>
    <col min="1283" max="1283" width="10.42578125" style="134" customWidth="1"/>
    <col min="1284" max="1284" width="10.140625" style="134" customWidth="1"/>
    <col min="1285" max="1285" width="13" style="134" customWidth="1"/>
    <col min="1286" max="1286" width="13.140625" style="134" customWidth="1"/>
    <col min="1287" max="1287" width="10.42578125" style="134" customWidth="1"/>
    <col min="1288" max="1288" width="14" style="134" customWidth="1"/>
    <col min="1289" max="1289" width="14.42578125" style="134" bestFit="1" customWidth="1"/>
    <col min="1290" max="1290" width="12.140625" style="134" bestFit="1" customWidth="1"/>
    <col min="1291" max="1291" width="11" style="134" bestFit="1" customWidth="1"/>
    <col min="1292" max="1295" width="9.28515625" style="134" bestFit="1" customWidth="1"/>
    <col min="1296" max="1296" width="10" style="134" bestFit="1" customWidth="1"/>
    <col min="1297" max="1536" width="9.140625" style="134"/>
    <col min="1537" max="1537" width="5.42578125" style="134" customWidth="1"/>
    <col min="1538" max="1538" width="45.5703125" style="134" customWidth="1"/>
    <col min="1539" max="1539" width="10.42578125" style="134" customWidth="1"/>
    <col min="1540" max="1540" width="10.140625" style="134" customWidth="1"/>
    <col min="1541" max="1541" width="13" style="134" customWidth="1"/>
    <col min="1542" max="1542" width="13.140625" style="134" customWidth="1"/>
    <col min="1543" max="1543" width="10.42578125" style="134" customWidth="1"/>
    <col min="1544" max="1544" width="14" style="134" customWidth="1"/>
    <col min="1545" max="1545" width="14.42578125" style="134" bestFit="1" customWidth="1"/>
    <col min="1546" max="1546" width="12.140625" style="134" bestFit="1" customWidth="1"/>
    <col min="1547" max="1547" width="11" style="134" bestFit="1" customWidth="1"/>
    <col min="1548" max="1551" width="9.28515625" style="134" bestFit="1" customWidth="1"/>
    <col min="1552" max="1552" width="10" style="134" bestFit="1" customWidth="1"/>
    <col min="1553" max="1792" width="9.140625" style="134"/>
    <col min="1793" max="1793" width="5.42578125" style="134" customWidth="1"/>
    <col min="1794" max="1794" width="45.5703125" style="134" customWidth="1"/>
    <col min="1795" max="1795" width="10.42578125" style="134" customWidth="1"/>
    <col min="1796" max="1796" width="10.140625" style="134" customWidth="1"/>
    <col min="1797" max="1797" width="13" style="134" customWidth="1"/>
    <col min="1798" max="1798" width="13.140625" style="134" customWidth="1"/>
    <col min="1799" max="1799" width="10.42578125" style="134" customWidth="1"/>
    <col min="1800" max="1800" width="14" style="134" customWidth="1"/>
    <col min="1801" max="1801" width="14.42578125" style="134" bestFit="1" customWidth="1"/>
    <col min="1802" max="1802" width="12.140625" style="134" bestFit="1" customWidth="1"/>
    <col min="1803" max="1803" width="11" style="134" bestFit="1" customWidth="1"/>
    <col min="1804" max="1807" width="9.28515625" style="134" bestFit="1" customWidth="1"/>
    <col min="1808" max="1808" width="10" style="134" bestFit="1" customWidth="1"/>
    <col min="1809" max="2048" width="9.140625" style="134"/>
    <col min="2049" max="2049" width="5.42578125" style="134" customWidth="1"/>
    <col min="2050" max="2050" width="45.5703125" style="134" customWidth="1"/>
    <col min="2051" max="2051" width="10.42578125" style="134" customWidth="1"/>
    <col min="2052" max="2052" width="10.140625" style="134" customWidth="1"/>
    <col min="2053" max="2053" width="13" style="134" customWidth="1"/>
    <col min="2054" max="2054" width="13.140625" style="134" customWidth="1"/>
    <col min="2055" max="2055" width="10.42578125" style="134" customWidth="1"/>
    <col min="2056" max="2056" width="14" style="134" customWidth="1"/>
    <col min="2057" max="2057" width="14.42578125" style="134" bestFit="1" customWidth="1"/>
    <col min="2058" max="2058" width="12.140625" style="134" bestFit="1" customWidth="1"/>
    <col min="2059" max="2059" width="11" style="134" bestFit="1" customWidth="1"/>
    <col min="2060" max="2063" width="9.28515625" style="134" bestFit="1" customWidth="1"/>
    <col min="2064" max="2064" width="10" style="134" bestFit="1" customWidth="1"/>
    <col min="2065" max="2304" width="9.140625" style="134"/>
    <col min="2305" max="2305" width="5.42578125" style="134" customWidth="1"/>
    <col min="2306" max="2306" width="45.5703125" style="134" customWidth="1"/>
    <col min="2307" max="2307" width="10.42578125" style="134" customWidth="1"/>
    <col min="2308" max="2308" width="10.140625" style="134" customWidth="1"/>
    <col min="2309" max="2309" width="13" style="134" customWidth="1"/>
    <col min="2310" max="2310" width="13.140625" style="134" customWidth="1"/>
    <col min="2311" max="2311" width="10.42578125" style="134" customWidth="1"/>
    <col min="2312" max="2312" width="14" style="134" customWidth="1"/>
    <col min="2313" max="2313" width="14.42578125" style="134" bestFit="1" customWidth="1"/>
    <col min="2314" max="2314" width="12.140625" style="134" bestFit="1" customWidth="1"/>
    <col min="2315" max="2315" width="11" style="134" bestFit="1" customWidth="1"/>
    <col min="2316" max="2319" width="9.28515625" style="134" bestFit="1" customWidth="1"/>
    <col min="2320" max="2320" width="10" style="134" bestFit="1" customWidth="1"/>
    <col min="2321" max="2560" width="9.140625" style="134"/>
    <col min="2561" max="2561" width="5.42578125" style="134" customWidth="1"/>
    <col min="2562" max="2562" width="45.5703125" style="134" customWidth="1"/>
    <col min="2563" max="2563" width="10.42578125" style="134" customWidth="1"/>
    <col min="2564" max="2564" width="10.140625" style="134" customWidth="1"/>
    <col min="2565" max="2565" width="13" style="134" customWidth="1"/>
    <col min="2566" max="2566" width="13.140625" style="134" customWidth="1"/>
    <col min="2567" max="2567" width="10.42578125" style="134" customWidth="1"/>
    <col min="2568" max="2568" width="14" style="134" customWidth="1"/>
    <col min="2569" max="2569" width="14.42578125" style="134" bestFit="1" customWidth="1"/>
    <col min="2570" max="2570" width="12.140625" style="134" bestFit="1" customWidth="1"/>
    <col min="2571" max="2571" width="11" style="134" bestFit="1" customWidth="1"/>
    <col min="2572" max="2575" width="9.28515625" style="134" bestFit="1" customWidth="1"/>
    <col min="2576" max="2576" width="10" style="134" bestFit="1" customWidth="1"/>
    <col min="2577" max="2816" width="9.140625" style="134"/>
    <col min="2817" max="2817" width="5.42578125" style="134" customWidth="1"/>
    <col min="2818" max="2818" width="45.5703125" style="134" customWidth="1"/>
    <col min="2819" max="2819" width="10.42578125" style="134" customWidth="1"/>
    <col min="2820" max="2820" width="10.140625" style="134" customWidth="1"/>
    <col min="2821" max="2821" width="13" style="134" customWidth="1"/>
    <col min="2822" max="2822" width="13.140625" style="134" customWidth="1"/>
    <col min="2823" max="2823" width="10.42578125" style="134" customWidth="1"/>
    <col min="2824" max="2824" width="14" style="134" customWidth="1"/>
    <col min="2825" max="2825" width="14.42578125" style="134" bestFit="1" customWidth="1"/>
    <col min="2826" max="2826" width="12.140625" style="134" bestFit="1" customWidth="1"/>
    <col min="2827" max="2827" width="11" style="134" bestFit="1" customWidth="1"/>
    <col min="2828" max="2831" width="9.28515625" style="134" bestFit="1" customWidth="1"/>
    <col min="2832" max="2832" width="10" style="134" bestFit="1" customWidth="1"/>
    <col min="2833" max="3072" width="9.140625" style="134"/>
    <col min="3073" max="3073" width="5.42578125" style="134" customWidth="1"/>
    <col min="3074" max="3074" width="45.5703125" style="134" customWidth="1"/>
    <col min="3075" max="3075" width="10.42578125" style="134" customWidth="1"/>
    <col min="3076" max="3076" width="10.140625" style="134" customWidth="1"/>
    <col min="3077" max="3077" width="13" style="134" customWidth="1"/>
    <col min="3078" max="3078" width="13.140625" style="134" customWidth="1"/>
    <col min="3079" max="3079" width="10.42578125" style="134" customWidth="1"/>
    <col min="3080" max="3080" width="14" style="134" customWidth="1"/>
    <col min="3081" max="3081" width="14.42578125" style="134" bestFit="1" customWidth="1"/>
    <col min="3082" max="3082" width="12.140625" style="134" bestFit="1" customWidth="1"/>
    <col min="3083" max="3083" width="11" style="134" bestFit="1" customWidth="1"/>
    <col min="3084" max="3087" width="9.28515625" style="134" bestFit="1" customWidth="1"/>
    <col min="3088" max="3088" width="10" style="134" bestFit="1" customWidth="1"/>
    <col min="3089" max="3328" width="9.140625" style="134"/>
    <col min="3329" max="3329" width="5.42578125" style="134" customWidth="1"/>
    <col min="3330" max="3330" width="45.5703125" style="134" customWidth="1"/>
    <col min="3331" max="3331" width="10.42578125" style="134" customWidth="1"/>
    <col min="3332" max="3332" width="10.140625" style="134" customWidth="1"/>
    <col min="3333" max="3333" width="13" style="134" customWidth="1"/>
    <col min="3334" max="3334" width="13.140625" style="134" customWidth="1"/>
    <col min="3335" max="3335" width="10.42578125" style="134" customWidth="1"/>
    <col min="3336" max="3336" width="14" style="134" customWidth="1"/>
    <col min="3337" max="3337" width="14.42578125" style="134" bestFit="1" customWidth="1"/>
    <col min="3338" max="3338" width="12.140625" style="134" bestFit="1" customWidth="1"/>
    <col min="3339" max="3339" width="11" style="134" bestFit="1" customWidth="1"/>
    <col min="3340" max="3343" width="9.28515625" style="134" bestFit="1" customWidth="1"/>
    <col min="3344" max="3344" width="10" style="134" bestFit="1" customWidth="1"/>
    <col min="3345" max="3584" width="9.140625" style="134"/>
    <col min="3585" max="3585" width="5.42578125" style="134" customWidth="1"/>
    <col min="3586" max="3586" width="45.5703125" style="134" customWidth="1"/>
    <col min="3587" max="3587" width="10.42578125" style="134" customWidth="1"/>
    <col min="3588" max="3588" width="10.140625" style="134" customWidth="1"/>
    <col min="3589" max="3589" width="13" style="134" customWidth="1"/>
    <col min="3590" max="3590" width="13.140625" style="134" customWidth="1"/>
    <col min="3591" max="3591" width="10.42578125" style="134" customWidth="1"/>
    <col min="3592" max="3592" width="14" style="134" customWidth="1"/>
    <col min="3593" max="3593" width="14.42578125" style="134" bestFit="1" customWidth="1"/>
    <col min="3594" max="3594" width="12.140625" style="134" bestFit="1" customWidth="1"/>
    <col min="3595" max="3595" width="11" style="134" bestFit="1" customWidth="1"/>
    <col min="3596" max="3599" width="9.28515625" style="134" bestFit="1" customWidth="1"/>
    <col min="3600" max="3600" width="10" style="134" bestFit="1" customWidth="1"/>
    <col min="3601" max="3840" width="9.140625" style="134"/>
    <col min="3841" max="3841" width="5.42578125" style="134" customWidth="1"/>
    <col min="3842" max="3842" width="45.5703125" style="134" customWidth="1"/>
    <col min="3843" max="3843" width="10.42578125" style="134" customWidth="1"/>
    <col min="3844" max="3844" width="10.140625" style="134" customWidth="1"/>
    <col min="3845" max="3845" width="13" style="134" customWidth="1"/>
    <col min="3846" max="3846" width="13.140625" style="134" customWidth="1"/>
    <col min="3847" max="3847" width="10.42578125" style="134" customWidth="1"/>
    <col min="3848" max="3848" width="14" style="134" customWidth="1"/>
    <col min="3849" max="3849" width="14.42578125" style="134" bestFit="1" customWidth="1"/>
    <col min="3850" max="3850" width="12.140625" style="134" bestFit="1" customWidth="1"/>
    <col min="3851" max="3851" width="11" style="134" bestFit="1" customWidth="1"/>
    <col min="3852" max="3855" width="9.28515625" style="134" bestFit="1" customWidth="1"/>
    <col min="3856" max="3856" width="10" style="134" bestFit="1" customWidth="1"/>
    <col min="3857" max="4096" width="9.140625" style="134"/>
    <col min="4097" max="4097" width="5.42578125" style="134" customWidth="1"/>
    <col min="4098" max="4098" width="45.5703125" style="134" customWidth="1"/>
    <col min="4099" max="4099" width="10.42578125" style="134" customWidth="1"/>
    <col min="4100" max="4100" width="10.140625" style="134" customWidth="1"/>
    <col min="4101" max="4101" width="13" style="134" customWidth="1"/>
    <col min="4102" max="4102" width="13.140625" style="134" customWidth="1"/>
    <col min="4103" max="4103" width="10.42578125" style="134" customWidth="1"/>
    <col min="4104" max="4104" width="14" style="134" customWidth="1"/>
    <col min="4105" max="4105" width="14.42578125" style="134" bestFit="1" customWidth="1"/>
    <col min="4106" max="4106" width="12.140625" style="134" bestFit="1" customWidth="1"/>
    <col min="4107" max="4107" width="11" style="134" bestFit="1" customWidth="1"/>
    <col min="4108" max="4111" width="9.28515625" style="134" bestFit="1" customWidth="1"/>
    <col min="4112" max="4112" width="10" style="134" bestFit="1" customWidth="1"/>
    <col min="4113" max="4352" width="9.140625" style="134"/>
    <col min="4353" max="4353" width="5.42578125" style="134" customWidth="1"/>
    <col min="4354" max="4354" width="45.5703125" style="134" customWidth="1"/>
    <col min="4355" max="4355" width="10.42578125" style="134" customWidth="1"/>
    <col min="4356" max="4356" width="10.140625" style="134" customWidth="1"/>
    <col min="4357" max="4357" width="13" style="134" customWidth="1"/>
    <col min="4358" max="4358" width="13.140625" style="134" customWidth="1"/>
    <col min="4359" max="4359" width="10.42578125" style="134" customWidth="1"/>
    <col min="4360" max="4360" width="14" style="134" customWidth="1"/>
    <col min="4361" max="4361" width="14.42578125" style="134" bestFit="1" customWidth="1"/>
    <col min="4362" max="4362" width="12.140625" style="134" bestFit="1" customWidth="1"/>
    <col min="4363" max="4363" width="11" style="134" bestFit="1" customWidth="1"/>
    <col min="4364" max="4367" width="9.28515625" style="134" bestFit="1" customWidth="1"/>
    <col min="4368" max="4368" width="10" style="134" bestFit="1" customWidth="1"/>
    <col min="4369" max="4608" width="9.140625" style="134"/>
    <col min="4609" max="4609" width="5.42578125" style="134" customWidth="1"/>
    <col min="4610" max="4610" width="45.5703125" style="134" customWidth="1"/>
    <col min="4611" max="4611" width="10.42578125" style="134" customWidth="1"/>
    <col min="4612" max="4612" width="10.140625" style="134" customWidth="1"/>
    <col min="4613" max="4613" width="13" style="134" customWidth="1"/>
    <col min="4614" max="4614" width="13.140625" style="134" customWidth="1"/>
    <col min="4615" max="4615" width="10.42578125" style="134" customWidth="1"/>
    <col min="4616" max="4616" width="14" style="134" customWidth="1"/>
    <col min="4617" max="4617" width="14.42578125" style="134" bestFit="1" customWidth="1"/>
    <col min="4618" max="4618" width="12.140625" style="134" bestFit="1" customWidth="1"/>
    <col min="4619" max="4619" width="11" style="134" bestFit="1" customWidth="1"/>
    <col min="4620" max="4623" width="9.28515625" style="134" bestFit="1" customWidth="1"/>
    <col min="4624" max="4624" width="10" style="134" bestFit="1" customWidth="1"/>
    <col min="4625" max="4864" width="9.140625" style="134"/>
    <col min="4865" max="4865" width="5.42578125" style="134" customWidth="1"/>
    <col min="4866" max="4866" width="45.5703125" style="134" customWidth="1"/>
    <col min="4867" max="4867" width="10.42578125" style="134" customWidth="1"/>
    <col min="4868" max="4868" width="10.140625" style="134" customWidth="1"/>
    <col min="4869" max="4869" width="13" style="134" customWidth="1"/>
    <col min="4870" max="4870" width="13.140625" style="134" customWidth="1"/>
    <col min="4871" max="4871" width="10.42578125" style="134" customWidth="1"/>
    <col min="4872" max="4872" width="14" style="134" customWidth="1"/>
    <col min="4873" max="4873" width="14.42578125" style="134" bestFit="1" customWidth="1"/>
    <col min="4874" max="4874" width="12.140625" style="134" bestFit="1" customWidth="1"/>
    <col min="4875" max="4875" width="11" style="134" bestFit="1" customWidth="1"/>
    <col min="4876" max="4879" width="9.28515625" style="134" bestFit="1" customWidth="1"/>
    <col min="4880" max="4880" width="10" style="134" bestFit="1" customWidth="1"/>
    <col min="4881" max="5120" width="9.140625" style="134"/>
    <col min="5121" max="5121" width="5.42578125" style="134" customWidth="1"/>
    <col min="5122" max="5122" width="45.5703125" style="134" customWidth="1"/>
    <col min="5123" max="5123" width="10.42578125" style="134" customWidth="1"/>
    <col min="5124" max="5124" width="10.140625" style="134" customWidth="1"/>
    <col min="5125" max="5125" width="13" style="134" customWidth="1"/>
    <col min="5126" max="5126" width="13.140625" style="134" customWidth="1"/>
    <col min="5127" max="5127" width="10.42578125" style="134" customWidth="1"/>
    <col min="5128" max="5128" width="14" style="134" customWidth="1"/>
    <col min="5129" max="5129" width="14.42578125" style="134" bestFit="1" customWidth="1"/>
    <col min="5130" max="5130" width="12.140625" style="134" bestFit="1" customWidth="1"/>
    <col min="5131" max="5131" width="11" style="134" bestFit="1" customWidth="1"/>
    <col min="5132" max="5135" width="9.28515625" style="134" bestFit="1" customWidth="1"/>
    <col min="5136" max="5136" width="10" style="134" bestFit="1" customWidth="1"/>
    <col min="5137" max="5376" width="9.140625" style="134"/>
    <col min="5377" max="5377" width="5.42578125" style="134" customWidth="1"/>
    <col min="5378" max="5378" width="45.5703125" style="134" customWidth="1"/>
    <col min="5379" max="5379" width="10.42578125" style="134" customWidth="1"/>
    <col min="5380" max="5380" width="10.140625" style="134" customWidth="1"/>
    <col min="5381" max="5381" width="13" style="134" customWidth="1"/>
    <col min="5382" max="5382" width="13.140625" style="134" customWidth="1"/>
    <col min="5383" max="5383" width="10.42578125" style="134" customWidth="1"/>
    <col min="5384" max="5384" width="14" style="134" customWidth="1"/>
    <col min="5385" max="5385" width="14.42578125" style="134" bestFit="1" customWidth="1"/>
    <col min="5386" max="5386" width="12.140625" style="134" bestFit="1" customWidth="1"/>
    <col min="5387" max="5387" width="11" style="134" bestFit="1" customWidth="1"/>
    <col min="5388" max="5391" width="9.28515625" style="134" bestFit="1" customWidth="1"/>
    <col min="5392" max="5392" width="10" style="134" bestFit="1" customWidth="1"/>
    <col min="5393" max="5632" width="9.140625" style="134"/>
    <col min="5633" max="5633" width="5.42578125" style="134" customWidth="1"/>
    <col min="5634" max="5634" width="45.5703125" style="134" customWidth="1"/>
    <col min="5635" max="5635" width="10.42578125" style="134" customWidth="1"/>
    <col min="5636" max="5636" width="10.140625" style="134" customWidth="1"/>
    <col min="5637" max="5637" width="13" style="134" customWidth="1"/>
    <col min="5638" max="5638" width="13.140625" style="134" customWidth="1"/>
    <col min="5639" max="5639" width="10.42578125" style="134" customWidth="1"/>
    <col min="5640" max="5640" width="14" style="134" customWidth="1"/>
    <col min="5641" max="5641" width="14.42578125" style="134" bestFit="1" customWidth="1"/>
    <col min="5642" max="5642" width="12.140625" style="134" bestFit="1" customWidth="1"/>
    <col min="5643" max="5643" width="11" style="134" bestFit="1" customWidth="1"/>
    <col min="5644" max="5647" width="9.28515625" style="134" bestFit="1" customWidth="1"/>
    <col min="5648" max="5648" width="10" style="134" bestFit="1" customWidth="1"/>
    <col min="5649" max="5888" width="9.140625" style="134"/>
    <col min="5889" max="5889" width="5.42578125" style="134" customWidth="1"/>
    <col min="5890" max="5890" width="45.5703125" style="134" customWidth="1"/>
    <col min="5891" max="5891" width="10.42578125" style="134" customWidth="1"/>
    <col min="5892" max="5892" width="10.140625" style="134" customWidth="1"/>
    <col min="5893" max="5893" width="13" style="134" customWidth="1"/>
    <col min="5894" max="5894" width="13.140625" style="134" customWidth="1"/>
    <col min="5895" max="5895" width="10.42578125" style="134" customWidth="1"/>
    <col min="5896" max="5896" width="14" style="134" customWidth="1"/>
    <col min="5897" max="5897" width="14.42578125" style="134" bestFit="1" customWidth="1"/>
    <col min="5898" max="5898" width="12.140625" style="134" bestFit="1" customWidth="1"/>
    <col min="5899" max="5899" width="11" style="134" bestFit="1" customWidth="1"/>
    <col min="5900" max="5903" width="9.28515625" style="134" bestFit="1" customWidth="1"/>
    <col min="5904" max="5904" width="10" style="134" bestFit="1" customWidth="1"/>
    <col min="5905" max="6144" width="9.140625" style="134"/>
    <col min="6145" max="6145" width="5.42578125" style="134" customWidth="1"/>
    <col min="6146" max="6146" width="45.5703125" style="134" customWidth="1"/>
    <col min="6147" max="6147" width="10.42578125" style="134" customWidth="1"/>
    <col min="6148" max="6148" width="10.140625" style="134" customWidth="1"/>
    <col min="6149" max="6149" width="13" style="134" customWidth="1"/>
    <col min="6150" max="6150" width="13.140625" style="134" customWidth="1"/>
    <col min="6151" max="6151" width="10.42578125" style="134" customWidth="1"/>
    <col min="6152" max="6152" width="14" style="134" customWidth="1"/>
    <col min="6153" max="6153" width="14.42578125" style="134" bestFit="1" customWidth="1"/>
    <col min="6154" max="6154" width="12.140625" style="134" bestFit="1" customWidth="1"/>
    <col min="6155" max="6155" width="11" style="134" bestFit="1" customWidth="1"/>
    <col min="6156" max="6159" width="9.28515625" style="134" bestFit="1" customWidth="1"/>
    <col min="6160" max="6160" width="10" style="134" bestFit="1" customWidth="1"/>
    <col min="6161" max="6400" width="9.140625" style="134"/>
    <col min="6401" max="6401" width="5.42578125" style="134" customWidth="1"/>
    <col min="6402" max="6402" width="45.5703125" style="134" customWidth="1"/>
    <col min="6403" max="6403" width="10.42578125" style="134" customWidth="1"/>
    <col min="6404" max="6404" width="10.140625" style="134" customWidth="1"/>
    <col min="6405" max="6405" width="13" style="134" customWidth="1"/>
    <col min="6406" max="6406" width="13.140625" style="134" customWidth="1"/>
    <col min="6407" max="6407" width="10.42578125" style="134" customWidth="1"/>
    <col min="6408" max="6408" width="14" style="134" customWidth="1"/>
    <col min="6409" max="6409" width="14.42578125" style="134" bestFit="1" customWidth="1"/>
    <col min="6410" max="6410" width="12.140625" style="134" bestFit="1" customWidth="1"/>
    <col min="6411" max="6411" width="11" style="134" bestFit="1" customWidth="1"/>
    <col min="6412" max="6415" width="9.28515625" style="134" bestFit="1" customWidth="1"/>
    <col min="6416" max="6416" width="10" style="134" bestFit="1" customWidth="1"/>
    <col min="6417" max="6656" width="9.140625" style="134"/>
    <col min="6657" max="6657" width="5.42578125" style="134" customWidth="1"/>
    <col min="6658" max="6658" width="45.5703125" style="134" customWidth="1"/>
    <col min="6659" max="6659" width="10.42578125" style="134" customWidth="1"/>
    <col min="6660" max="6660" width="10.140625" style="134" customWidth="1"/>
    <col min="6661" max="6661" width="13" style="134" customWidth="1"/>
    <col min="6662" max="6662" width="13.140625" style="134" customWidth="1"/>
    <col min="6663" max="6663" width="10.42578125" style="134" customWidth="1"/>
    <col min="6664" max="6664" width="14" style="134" customWidth="1"/>
    <col min="6665" max="6665" width="14.42578125" style="134" bestFit="1" customWidth="1"/>
    <col min="6666" max="6666" width="12.140625" style="134" bestFit="1" customWidth="1"/>
    <col min="6667" max="6667" width="11" style="134" bestFit="1" customWidth="1"/>
    <col min="6668" max="6671" width="9.28515625" style="134" bestFit="1" customWidth="1"/>
    <col min="6672" max="6672" width="10" style="134" bestFit="1" customWidth="1"/>
    <col min="6673" max="6912" width="9.140625" style="134"/>
    <col min="6913" max="6913" width="5.42578125" style="134" customWidth="1"/>
    <col min="6914" max="6914" width="45.5703125" style="134" customWidth="1"/>
    <col min="6915" max="6915" width="10.42578125" style="134" customWidth="1"/>
    <col min="6916" max="6916" width="10.140625" style="134" customWidth="1"/>
    <col min="6917" max="6917" width="13" style="134" customWidth="1"/>
    <col min="6918" max="6918" width="13.140625" style="134" customWidth="1"/>
    <col min="6919" max="6919" width="10.42578125" style="134" customWidth="1"/>
    <col min="6920" max="6920" width="14" style="134" customWidth="1"/>
    <col min="6921" max="6921" width="14.42578125" style="134" bestFit="1" customWidth="1"/>
    <col min="6922" max="6922" width="12.140625" style="134" bestFit="1" customWidth="1"/>
    <col min="6923" max="6923" width="11" style="134" bestFit="1" customWidth="1"/>
    <col min="6924" max="6927" width="9.28515625" style="134" bestFit="1" customWidth="1"/>
    <col min="6928" max="6928" width="10" style="134" bestFit="1" customWidth="1"/>
    <col min="6929" max="7168" width="9.140625" style="134"/>
    <col min="7169" max="7169" width="5.42578125" style="134" customWidth="1"/>
    <col min="7170" max="7170" width="45.5703125" style="134" customWidth="1"/>
    <col min="7171" max="7171" width="10.42578125" style="134" customWidth="1"/>
    <col min="7172" max="7172" width="10.140625" style="134" customWidth="1"/>
    <col min="7173" max="7173" width="13" style="134" customWidth="1"/>
    <col min="7174" max="7174" width="13.140625" style="134" customWidth="1"/>
    <col min="7175" max="7175" width="10.42578125" style="134" customWidth="1"/>
    <col min="7176" max="7176" width="14" style="134" customWidth="1"/>
    <col min="7177" max="7177" width="14.42578125" style="134" bestFit="1" customWidth="1"/>
    <col min="7178" max="7178" width="12.140625" style="134" bestFit="1" customWidth="1"/>
    <col min="7179" max="7179" width="11" style="134" bestFit="1" customWidth="1"/>
    <col min="7180" max="7183" width="9.28515625" style="134" bestFit="1" customWidth="1"/>
    <col min="7184" max="7184" width="10" style="134" bestFit="1" customWidth="1"/>
    <col min="7185" max="7424" width="9.140625" style="134"/>
    <col min="7425" max="7425" width="5.42578125" style="134" customWidth="1"/>
    <col min="7426" max="7426" width="45.5703125" style="134" customWidth="1"/>
    <col min="7427" max="7427" width="10.42578125" style="134" customWidth="1"/>
    <col min="7428" max="7428" width="10.140625" style="134" customWidth="1"/>
    <col min="7429" max="7429" width="13" style="134" customWidth="1"/>
    <col min="7430" max="7430" width="13.140625" style="134" customWidth="1"/>
    <col min="7431" max="7431" width="10.42578125" style="134" customWidth="1"/>
    <col min="7432" max="7432" width="14" style="134" customWidth="1"/>
    <col min="7433" max="7433" width="14.42578125" style="134" bestFit="1" customWidth="1"/>
    <col min="7434" max="7434" width="12.140625" style="134" bestFit="1" customWidth="1"/>
    <col min="7435" max="7435" width="11" style="134" bestFit="1" customWidth="1"/>
    <col min="7436" max="7439" width="9.28515625" style="134" bestFit="1" customWidth="1"/>
    <col min="7440" max="7440" width="10" style="134" bestFit="1" customWidth="1"/>
    <col min="7441" max="7680" width="9.140625" style="134"/>
    <col min="7681" max="7681" width="5.42578125" style="134" customWidth="1"/>
    <col min="7682" max="7682" width="45.5703125" style="134" customWidth="1"/>
    <col min="7683" max="7683" width="10.42578125" style="134" customWidth="1"/>
    <col min="7684" max="7684" width="10.140625" style="134" customWidth="1"/>
    <col min="7685" max="7685" width="13" style="134" customWidth="1"/>
    <col min="7686" max="7686" width="13.140625" style="134" customWidth="1"/>
    <col min="7687" max="7687" width="10.42578125" style="134" customWidth="1"/>
    <col min="7688" max="7688" width="14" style="134" customWidth="1"/>
    <col min="7689" max="7689" width="14.42578125" style="134" bestFit="1" customWidth="1"/>
    <col min="7690" max="7690" width="12.140625" style="134" bestFit="1" customWidth="1"/>
    <col min="7691" max="7691" width="11" style="134" bestFit="1" customWidth="1"/>
    <col min="7692" max="7695" width="9.28515625" style="134" bestFit="1" customWidth="1"/>
    <col min="7696" max="7696" width="10" style="134" bestFit="1" customWidth="1"/>
    <col min="7697" max="7936" width="9.140625" style="134"/>
    <col min="7937" max="7937" width="5.42578125" style="134" customWidth="1"/>
    <col min="7938" max="7938" width="45.5703125" style="134" customWidth="1"/>
    <col min="7939" max="7939" width="10.42578125" style="134" customWidth="1"/>
    <col min="7940" max="7940" width="10.140625" style="134" customWidth="1"/>
    <col min="7941" max="7941" width="13" style="134" customWidth="1"/>
    <col min="7942" max="7942" width="13.140625" style="134" customWidth="1"/>
    <col min="7943" max="7943" width="10.42578125" style="134" customWidth="1"/>
    <col min="7944" max="7944" width="14" style="134" customWidth="1"/>
    <col min="7945" max="7945" width="14.42578125" style="134" bestFit="1" customWidth="1"/>
    <col min="7946" max="7946" width="12.140625" style="134" bestFit="1" customWidth="1"/>
    <col min="7947" max="7947" width="11" style="134" bestFit="1" customWidth="1"/>
    <col min="7948" max="7951" width="9.28515625" style="134" bestFit="1" customWidth="1"/>
    <col min="7952" max="7952" width="10" style="134" bestFit="1" customWidth="1"/>
    <col min="7953" max="8192" width="9.140625" style="134"/>
    <col min="8193" max="8193" width="5.42578125" style="134" customWidth="1"/>
    <col min="8194" max="8194" width="45.5703125" style="134" customWidth="1"/>
    <col min="8195" max="8195" width="10.42578125" style="134" customWidth="1"/>
    <col min="8196" max="8196" width="10.140625" style="134" customWidth="1"/>
    <col min="8197" max="8197" width="13" style="134" customWidth="1"/>
    <col min="8198" max="8198" width="13.140625" style="134" customWidth="1"/>
    <col min="8199" max="8199" width="10.42578125" style="134" customWidth="1"/>
    <col min="8200" max="8200" width="14" style="134" customWidth="1"/>
    <col min="8201" max="8201" width="14.42578125" style="134" bestFit="1" customWidth="1"/>
    <col min="8202" max="8202" width="12.140625" style="134" bestFit="1" customWidth="1"/>
    <col min="8203" max="8203" width="11" style="134" bestFit="1" customWidth="1"/>
    <col min="8204" max="8207" width="9.28515625" style="134" bestFit="1" customWidth="1"/>
    <col min="8208" max="8208" width="10" style="134" bestFit="1" customWidth="1"/>
    <col min="8209" max="8448" width="9.140625" style="134"/>
    <col min="8449" max="8449" width="5.42578125" style="134" customWidth="1"/>
    <col min="8450" max="8450" width="45.5703125" style="134" customWidth="1"/>
    <col min="8451" max="8451" width="10.42578125" style="134" customWidth="1"/>
    <col min="8452" max="8452" width="10.140625" style="134" customWidth="1"/>
    <col min="8453" max="8453" width="13" style="134" customWidth="1"/>
    <col min="8454" max="8454" width="13.140625" style="134" customWidth="1"/>
    <col min="8455" max="8455" width="10.42578125" style="134" customWidth="1"/>
    <col min="8456" max="8456" width="14" style="134" customWidth="1"/>
    <col min="8457" max="8457" width="14.42578125" style="134" bestFit="1" customWidth="1"/>
    <col min="8458" max="8458" width="12.140625" style="134" bestFit="1" customWidth="1"/>
    <col min="8459" max="8459" width="11" style="134" bestFit="1" customWidth="1"/>
    <col min="8460" max="8463" width="9.28515625" style="134" bestFit="1" customWidth="1"/>
    <col min="8464" max="8464" width="10" style="134" bestFit="1" customWidth="1"/>
    <col min="8465" max="8704" width="9.140625" style="134"/>
    <col min="8705" max="8705" width="5.42578125" style="134" customWidth="1"/>
    <col min="8706" max="8706" width="45.5703125" style="134" customWidth="1"/>
    <col min="8707" max="8707" width="10.42578125" style="134" customWidth="1"/>
    <col min="8708" max="8708" width="10.140625" style="134" customWidth="1"/>
    <col min="8709" max="8709" width="13" style="134" customWidth="1"/>
    <col min="8710" max="8710" width="13.140625" style="134" customWidth="1"/>
    <col min="8711" max="8711" width="10.42578125" style="134" customWidth="1"/>
    <col min="8712" max="8712" width="14" style="134" customWidth="1"/>
    <col min="8713" max="8713" width="14.42578125" style="134" bestFit="1" customWidth="1"/>
    <col min="8714" max="8714" width="12.140625" style="134" bestFit="1" customWidth="1"/>
    <col min="8715" max="8715" width="11" style="134" bestFit="1" customWidth="1"/>
    <col min="8716" max="8719" width="9.28515625" style="134" bestFit="1" customWidth="1"/>
    <col min="8720" max="8720" width="10" style="134" bestFit="1" customWidth="1"/>
    <col min="8721" max="8960" width="9.140625" style="134"/>
    <col min="8961" max="8961" width="5.42578125" style="134" customWidth="1"/>
    <col min="8962" max="8962" width="45.5703125" style="134" customWidth="1"/>
    <col min="8963" max="8963" width="10.42578125" style="134" customWidth="1"/>
    <col min="8964" max="8964" width="10.140625" style="134" customWidth="1"/>
    <col min="8965" max="8965" width="13" style="134" customWidth="1"/>
    <col min="8966" max="8966" width="13.140625" style="134" customWidth="1"/>
    <col min="8967" max="8967" width="10.42578125" style="134" customWidth="1"/>
    <col min="8968" max="8968" width="14" style="134" customWidth="1"/>
    <col min="8969" max="8969" width="14.42578125" style="134" bestFit="1" customWidth="1"/>
    <col min="8970" max="8970" width="12.140625" style="134" bestFit="1" customWidth="1"/>
    <col min="8971" max="8971" width="11" style="134" bestFit="1" customWidth="1"/>
    <col min="8972" max="8975" width="9.28515625" style="134" bestFit="1" customWidth="1"/>
    <col min="8976" max="8976" width="10" style="134" bestFit="1" customWidth="1"/>
    <col min="8977" max="9216" width="9.140625" style="134"/>
    <col min="9217" max="9217" width="5.42578125" style="134" customWidth="1"/>
    <col min="9218" max="9218" width="45.5703125" style="134" customWidth="1"/>
    <col min="9219" max="9219" width="10.42578125" style="134" customWidth="1"/>
    <col min="9220" max="9220" width="10.140625" style="134" customWidth="1"/>
    <col min="9221" max="9221" width="13" style="134" customWidth="1"/>
    <col min="9222" max="9222" width="13.140625" style="134" customWidth="1"/>
    <col min="9223" max="9223" width="10.42578125" style="134" customWidth="1"/>
    <col min="9224" max="9224" width="14" style="134" customWidth="1"/>
    <col min="9225" max="9225" width="14.42578125" style="134" bestFit="1" customWidth="1"/>
    <col min="9226" max="9226" width="12.140625" style="134" bestFit="1" customWidth="1"/>
    <col min="9227" max="9227" width="11" style="134" bestFit="1" customWidth="1"/>
    <col min="9228" max="9231" width="9.28515625" style="134" bestFit="1" customWidth="1"/>
    <col min="9232" max="9232" width="10" style="134" bestFit="1" customWidth="1"/>
    <col min="9233" max="9472" width="9.140625" style="134"/>
    <col min="9473" max="9473" width="5.42578125" style="134" customWidth="1"/>
    <col min="9474" max="9474" width="45.5703125" style="134" customWidth="1"/>
    <col min="9475" max="9475" width="10.42578125" style="134" customWidth="1"/>
    <col min="9476" max="9476" width="10.140625" style="134" customWidth="1"/>
    <col min="9477" max="9477" width="13" style="134" customWidth="1"/>
    <col min="9478" max="9478" width="13.140625" style="134" customWidth="1"/>
    <col min="9479" max="9479" width="10.42578125" style="134" customWidth="1"/>
    <col min="9480" max="9480" width="14" style="134" customWidth="1"/>
    <col min="9481" max="9481" width="14.42578125" style="134" bestFit="1" customWidth="1"/>
    <col min="9482" max="9482" width="12.140625" style="134" bestFit="1" customWidth="1"/>
    <col min="9483" max="9483" width="11" style="134" bestFit="1" customWidth="1"/>
    <col min="9484" max="9487" width="9.28515625" style="134" bestFit="1" customWidth="1"/>
    <col min="9488" max="9488" width="10" style="134" bestFit="1" customWidth="1"/>
    <col min="9489" max="9728" width="9.140625" style="134"/>
    <col min="9729" max="9729" width="5.42578125" style="134" customWidth="1"/>
    <col min="9730" max="9730" width="45.5703125" style="134" customWidth="1"/>
    <col min="9731" max="9731" width="10.42578125" style="134" customWidth="1"/>
    <col min="9732" max="9732" width="10.140625" style="134" customWidth="1"/>
    <col min="9733" max="9733" width="13" style="134" customWidth="1"/>
    <col min="9734" max="9734" width="13.140625" style="134" customWidth="1"/>
    <col min="9735" max="9735" width="10.42578125" style="134" customWidth="1"/>
    <col min="9736" max="9736" width="14" style="134" customWidth="1"/>
    <col min="9737" max="9737" width="14.42578125" style="134" bestFit="1" customWidth="1"/>
    <col min="9738" max="9738" width="12.140625" style="134" bestFit="1" customWidth="1"/>
    <col min="9739" max="9739" width="11" style="134" bestFit="1" customWidth="1"/>
    <col min="9740" max="9743" width="9.28515625" style="134" bestFit="1" customWidth="1"/>
    <col min="9744" max="9744" width="10" style="134" bestFit="1" customWidth="1"/>
    <col min="9745" max="9984" width="9.140625" style="134"/>
    <col min="9985" max="9985" width="5.42578125" style="134" customWidth="1"/>
    <col min="9986" max="9986" width="45.5703125" style="134" customWidth="1"/>
    <col min="9987" max="9987" width="10.42578125" style="134" customWidth="1"/>
    <col min="9988" max="9988" width="10.140625" style="134" customWidth="1"/>
    <col min="9989" max="9989" width="13" style="134" customWidth="1"/>
    <col min="9990" max="9990" width="13.140625" style="134" customWidth="1"/>
    <col min="9991" max="9991" width="10.42578125" style="134" customWidth="1"/>
    <col min="9992" max="9992" width="14" style="134" customWidth="1"/>
    <col min="9993" max="9993" width="14.42578125" style="134" bestFit="1" customWidth="1"/>
    <col min="9994" max="9994" width="12.140625" style="134" bestFit="1" customWidth="1"/>
    <col min="9995" max="9995" width="11" style="134" bestFit="1" customWidth="1"/>
    <col min="9996" max="9999" width="9.28515625" style="134" bestFit="1" customWidth="1"/>
    <col min="10000" max="10000" width="10" style="134" bestFit="1" customWidth="1"/>
    <col min="10001" max="10240" width="9.140625" style="134"/>
    <col min="10241" max="10241" width="5.42578125" style="134" customWidth="1"/>
    <col min="10242" max="10242" width="45.5703125" style="134" customWidth="1"/>
    <col min="10243" max="10243" width="10.42578125" style="134" customWidth="1"/>
    <col min="10244" max="10244" width="10.140625" style="134" customWidth="1"/>
    <col min="10245" max="10245" width="13" style="134" customWidth="1"/>
    <col min="10246" max="10246" width="13.140625" style="134" customWidth="1"/>
    <col min="10247" max="10247" width="10.42578125" style="134" customWidth="1"/>
    <col min="10248" max="10248" width="14" style="134" customWidth="1"/>
    <col min="10249" max="10249" width="14.42578125" style="134" bestFit="1" customWidth="1"/>
    <col min="10250" max="10250" width="12.140625" style="134" bestFit="1" customWidth="1"/>
    <col min="10251" max="10251" width="11" style="134" bestFit="1" customWidth="1"/>
    <col min="10252" max="10255" width="9.28515625" style="134" bestFit="1" customWidth="1"/>
    <col min="10256" max="10256" width="10" style="134" bestFit="1" customWidth="1"/>
    <col min="10257" max="10496" width="9.140625" style="134"/>
    <col min="10497" max="10497" width="5.42578125" style="134" customWidth="1"/>
    <col min="10498" max="10498" width="45.5703125" style="134" customWidth="1"/>
    <col min="10499" max="10499" width="10.42578125" style="134" customWidth="1"/>
    <col min="10500" max="10500" width="10.140625" style="134" customWidth="1"/>
    <col min="10501" max="10501" width="13" style="134" customWidth="1"/>
    <col min="10502" max="10502" width="13.140625" style="134" customWidth="1"/>
    <col min="10503" max="10503" width="10.42578125" style="134" customWidth="1"/>
    <col min="10504" max="10504" width="14" style="134" customWidth="1"/>
    <col min="10505" max="10505" width="14.42578125" style="134" bestFit="1" customWidth="1"/>
    <col min="10506" max="10506" width="12.140625" style="134" bestFit="1" customWidth="1"/>
    <col min="10507" max="10507" width="11" style="134" bestFit="1" customWidth="1"/>
    <col min="10508" max="10511" width="9.28515625" style="134" bestFit="1" customWidth="1"/>
    <col min="10512" max="10512" width="10" style="134" bestFit="1" customWidth="1"/>
    <col min="10513" max="10752" width="9.140625" style="134"/>
    <col min="10753" max="10753" width="5.42578125" style="134" customWidth="1"/>
    <col min="10754" max="10754" width="45.5703125" style="134" customWidth="1"/>
    <col min="10755" max="10755" width="10.42578125" style="134" customWidth="1"/>
    <col min="10756" max="10756" width="10.140625" style="134" customWidth="1"/>
    <col min="10757" max="10757" width="13" style="134" customWidth="1"/>
    <col min="10758" max="10758" width="13.140625" style="134" customWidth="1"/>
    <col min="10759" max="10759" width="10.42578125" style="134" customWidth="1"/>
    <col min="10760" max="10760" width="14" style="134" customWidth="1"/>
    <col min="10761" max="10761" width="14.42578125" style="134" bestFit="1" customWidth="1"/>
    <col min="10762" max="10762" width="12.140625" style="134" bestFit="1" customWidth="1"/>
    <col min="10763" max="10763" width="11" style="134" bestFit="1" customWidth="1"/>
    <col min="10764" max="10767" width="9.28515625" style="134" bestFit="1" customWidth="1"/>
    <col min="10768" max="10768" width="10" style="134" bestFit="1" customWidth="1"/>
    <col min="10769" max="11008" width="9.140625" style="134"/>
    <col min="11009" max="11009" width="5.42578125" style="134" customWidth="1"/>
    <col min="11010" max="11010" width="45.5703125" style="134" customWidth="1"/>
    <col min="11011" max="11011" width="10.42578125" style="134" customWidth="1"/>
    <col min="11012" max="11012" width="10.140625" style="134" customWidth="1"/>
    <col min="11013" max="11013" width="13" style="134" customWidth="1"/>
    <col min="11014" max="11014" width="13.140625" style="134" customWidth="1"/>
    <col min="11015" max="11015" width="10.42578125" style="134" customWidth="1"/>
    <col min="11016" max="11016" width="14" style="134" customWidth="1"/>
    <col min="11017" max="11017" width="14.42578125" style="134" bestFit="1" customWidth="1"/>
    <col min="11018" max="11018" width="12.140625" style="134" bestFit="1" customWidth="1"/>
    <col min="11019" max="11019" width="11" style="134" bestFit="1" customWidth="1"/>
    <col min="11020" max="11023" width="9.28515625" style="134" bestFit="1" customWidth="1"/>
    <col min="11024" max="11024" width="10" style="134" bestFit="1" customWidth="1"/>
    <col min="11025" max="11264" width="9.140625" style="134"/>
    <col min="11265" max="11265" width="5.42578125" style="134" customWidth="1"/>
    <col min="11266" max="11266" width="45.5703125" style="134" customWidth="1"/>
    <col min="11267" max="11267" width="10.42578125" style="134" customWidth="1"/>
    <col min="11268" max="11268" width="10.140625" style="134" customWidth="1"/>
    <col min="11269" max="11269" width="13" style="134" customWidth="1"/>
    <col min="11270" max="11270" width="13.140625" style="134" customWidth="1"/>
    <col min="11271" max="11271" width="10.42578125" style="134" customWidth="1"/>
    <col min="11272" max="11272" width="14" style="134" customWidth="1"/>
    <col min="11273" max="11273" width="14.42578125" style="134" bestFit="1" customWidth="1"/>
    <col min="11274" max="11274" width="12.140625" style="134" bestFit="1" customWidth="1"/>
    <col min="11275" max="11275" width="11" style="134" bestFit="1" customWidth="1"/>
    <col min="11276" max="11279" width="9.28515625" style="134" bestFit="1" customWidth="1"/>
    <col min="11280" max="11280" width="10" style="134" bestFit="1" customWidth="1"/>
    <col min="11281" max="11520" width="9.140625" style="134"/>
    <col min="11521" max="11521" width="5.42578125" style="134" customWidth="1"/>
    <col min="11522" max="11522" width="45.5703125" style="134" customWidth="1"/>
    <col min="11523" max="11523" width="10.42578125" style="134" customWidth="1"/>
    <col min="11524" max="11524" width="10.140625" style="134" customWidth="1"/>
    <col min="11525" max="11525" width="13" style="134" customWidth="1"/>
    <col min="11526" max="11526" width="13.140625" style="134" customWidth="1"/>
    <col min="11527" max="11527" width="10.42578125" style="134" customWidth="1"/>
    <col min="11528" max="11528" width="14" style="134" customWidth="1"/>
    <col min="11529" max="11529" width="14.42578125" style="134" bestFit="1" customWidth="1"/>
    <col min="11530" max="11530" width="12.140625" style="134" bestFit="1" customWidth="1"/>
    <col min="11531" max="11531" width="11" style="134" bestFit="1" customWidth="1"/>
    <col min="11532" max="11535" width="9.28515625" style="134" bestFit="1" customWidth="1"/>
    <col min="11536" max="11536" width="10" style="134" bestFit="1" customWidth="1"/>
    <col min="11537" max="11776" width="9.140625" style="134"/>
    <col min="11777" max="11777" width="5.42578125" style="134" customWidth="1"/>
    <col min="11778" max="11778" width="45.5703125" style="134" customWidth="1"/>
    <col min="11779" max="11779" width="10.42578125" style="134" customWidth="1"/>
    <col min="11780" max="11780" width="10.140625" style="134" customWidth="1"/>
    <col min="11781" max="11781" width="13" style="134" customWidth="1"/>
    <col min="11782" max="11782" width="13.140625" style="134" customWidth="1"/>
    <col min="11783" max="11783" width="10.42578125" style="134" customWidth="1"/>
    <col min="11784" max="11784" width="14" style="134" customWidth="1"/>
    <col min="11785" max="11785" width="14.42578125" style="134" bestFit="1" customWidth="1"/>
    <col min="11786" max="11786" width="12.140625" style="134" bestFit="1" customWidth="1"/>
    <col min="11787" max="11787" width="11" style="134" bestFit="1" customWidth="1"/>
    <col min="11788" max="11791" width="9.28515625" style="134" bestFit="1" customWidth="1"/>
    <col min="11792" max="11792" width="10" style="134" bestFit="1" customWidth="1"/>
    <col min="11793" max="12032" width="9.140625" style="134"/>
    <col min="12033" max="12033" width="5.42578125" style="134" customWidth="1"/>
    <col min="12034" max="12034" width="45.5703125" style="134" customWidth="1"/>
    <col min="12035" max="12035" width="10.42578125" style="134" customWidth="1"/>
    <col min="12036" max="12036" width="10.140625" style="134" customWidth="1"/>
    <col min="12037" max="12037" width="13" style="134" customWidth="1"/>
    <col min="12038" max="12038" width="13.140625" style="134" customWidth="1"/>
    <col min="12039" max="12039" width="10.42578125" style="134" customWidth="1"/>
    <col min="12040" max="12040" width="14" style="134" customWidth="1"/>
    <col min="12041" max="12041" width="14.42578125" style="134" bestFit="1" customWidth="1"/>
    <col min="12042" max="12042" width="12.140625" style="134" bestFit="1" customWidth="1"/>
    <col min="12043" max="12043" width="11" style="134" bestFit="1" customWidth="1"/>
    <col min="12044" max="12047" width="9.28515625" style="134" bestFit="1" customWidth="1"/>
    <col min="12048" max="12048" width="10" style="134" bestFit="1" customWidth="1"/>
    <col min="12049" max="12288" width="9.140625" style="134"/>
    <col min="12289" max="12289" width="5.42578125" style="134" customWidth="1"/>
    <col min="12290" max="12290" width="45.5703125" style="134" customWidth="1"/>
    <col min="12291" max="12291" width="10.42578125" style="134" customWidth="1"/>
    <col min="12292" max="12292" width="10.140625" style="134" customWidth="1"/>
    <col min="12293" max="12293" width="13" style="134" customWidth="1"/>
    <col min="12294" max="12294" width="13.140625" style="134" customWidth="1"/>
    <col min="12295" max="12295" width="10.42578125" style="134" customWidth="1"/>
    <col min="12296" max="12296" width="14" style="134" customWidth="1"/>
    <col min="12297" max="12297" width="14.42578125" style="134" bestFit="1" customWidth="1"/>
    <col min="12298" max="12298" width="12.140625" style="134" bestFit="1" customWidth="1"/>
    <col min="12299" max="12299" width="11" style="134" bestFit="1" customWidth="1"/>
    <col min="12300" max="12303" width="9.28515625" style="134" bestFit="1" customWidth="1"/>
    <col min="12304" max="12304" width="10" style="134" bestFit="1" customWidth="1"/>
    <col min="12305" max="12544" width="9.140625" style="134"/>
    <col min="12545" max="12545" width="5.42578125" style="134" customWidth="1"/>
    <col min="12546" max="12546" width="45.5703125" style="134" customWidth="1"/>
    <col min="12547" max="12547" width="10.42578125" style="134" customWidth="1"/>
    <col min="12548" max="12548" width="10.140625" style="134" customWidth="1"/>
    <col min="12549" max="12549" width="13" style="134" customWidth="1"/>
    <col min="12550" max="12550" width="13.140625" style="134" customWidth="1"/>
    <col min="12551" max="12551" width="10.42578125" style="134" customWidth="1"/>
    <col min="12552" max="12552" width="14" style="134" customWidth="1"/>
    <col min="12553" max="12553" width="14.42578125" style="134" bestFit="1" customWidth="1"/>
    <col min="12554" max="12554" width="12.140625" style="134" bestFit="1" customWidth="1"/>
    <col min="12555" max="12555" width="11" style="134" bestFit="1" customWidth="1"/>
    <col min="12556" max="12559" width="9.28515625" style="134" bestFit="1" customWidth="1"/>
    <col min="12560" max="12560" width="10" style="134" bestFit="1" customWidth="1"/>
    <col min="12561" max="12800" width="9.140625" style="134"/>
    <col min="12801" max="12801" width="5.42578125" style="134" customWidth="1"/>
    <col min="12802" max="12802" width="45.5703125" style="134" customWidth="1"/>
    <col min="12803" max="12803" width="10.42578125" style="134" customWidth="1"/>
    <col min="12804" max="12804" width="10.140625" style="134" customWidth="1"/>
    <col min="12805" max="12805" width="13" style="134" customWidth="1"/>
    <col min="12806" max="12806" width="13.140625" style="134" customWidth="1"/>
    <col min="12807" max="12807" width="10.42578125" style="134" customWidth="1"/>
    <col min="12808" max="12808" width="14" style="134" customWidth="1"/>
    <col min="12809" max="12809" width="14.42578125" style="134" bestFit="1" customWidth="1"/>
    <col min="12810" max="12810" width="12.140625" style="134" bestFit="1" customWidth="1"/>
    <col min="12811" max="12811" width="11" style="134" bestFit="1" customWidth="1"/>
    <col min="12812" max="12815" width="9.28515625" style="134" bestFit="1" customWidth="1"/>
    <col min="12816" max="12816" width="10" style="134" bestFit="1" customWidth="1"/>
    <col min="12817" max="13056" width="9.140625" style="134"/>
    <col min="13057" max="13057" width="5.42578125" style="134" customWidth="1"/>
    <col min="13058" max="13058" width="45.5703125" style="134" customWidth="1"/>
    <col min="13059" max="13059" width="10.42578125" style="134" customWidth="1"/>
    <col min="13060" max="13060" width="10.140625" style="134" customWidth="1"/>
    <col min="13061" max="13061" width="13" style="134" customWidth="1"/>
    <col min="13062" max="13062" width="13.140625" style="134" customWidth="1"/>
    <col min="13063" max="13063" width="10.42578125" style="134" customWidth="1"/>
    <col min="13064" max="13064" width="14" style="134" customWidth="1"/>
    <col min="13065" max="13065" width="14.42578125" style="134" bestFit="1" customWidth="1"/>
    <col min="13066" max="13066" width="12.140625" style="134" bestFit="1" customWidth="1"/>
    <col min="13067" max="13067" width="11" style="134" bestFit="1" customWidth="1"/>
    <col min="13068" max="13071" width="9.28515625" style="134" bestFit="1" customWidth="1"/>
    <col min="13072" max="13072" width="10" style="134" bestFit="1" customWidth="1"/>
    <col min="13073" max="13312" width="9.140625" style="134"/>
    <col min="13313" max="13313" width="5.42578125" style="134" customWidth="1"/>
    <col min="13314" max="13314" width="45.5703125" style="134" customWidth="1"/>
    <col min="13315" max="13315" width="10.42578125" style="134" customWidth="1"/>
    <col min="13316" max="13316" width="10.140625" style="134" customWidth="1"/>
    <col min="13317" max="13317" width="13" style="134" customWidth="1"/>
    <col min="13318" max="13318" width="13.140625" style="134" customWidth="1"/>
    <col min="13319" max="13319" width="10.42578125" style="134" customWidth="1"/>
    <col min="13320" max="13320" width="14" style="134" customWidth="1"/>
    <col min="13321" max="13321" width="14.42578125" style="134" bestFit="1" customWidth="1"/>
    <col min="13322" max="13322" width="12.140625" style="134" bestFit="1" customWidth="1"/>
    <col min="13323" max="13323" width="11" style="134" bestFit="1" customWidth="1"/>
    <col min="13324" max="13327" width="9.28515625" style="134" bestFit="1" customWidth="1"/>
    <col min="13328" max="13328" width="10" style="134" bestFit="1" customWidth="1"/>
    <col min="13329" max="13568" width="9.140625" style="134"/>
    <col min="13569" max="13569" width="5.42578125" style="134" customWidth="1"/>
    <col min="13570" max="13570" width="45.5703125" style="134" customWidth="1"/>
    <col min="13571" max="13571" width="10.42578125" style="134" customWidth="1"/>
    <col min="13572" max="13572" width="10.140625" style="134" customWidth="1"/>
    <col min="13573" max="13573" width="13" style="134" customWidth="1"/>
    <col min="13574" max="13574" width="13.140625" style="134" customWidth="1"/>
    <col min="13575" max="13575" width="10.42578125" style="134" customWidth="1"/>
    <col min="13576" max="13576" width="14" style="134" customWidth="1"/>
    <col min="13577" max="13577" width="14.42578125" style="134" bestFit="1" customWidth="1"/>
    <col min="13578" max="13578" width="12.140625" style="134" bestFit="1" customWidth="1"/>
    <col min="13579" max="13579" width="11" style="134" bestFit="1" customWidth="1"/>
    <col min="13580" max="13583" width="9.28515625" style="134" bestFit="1" customWidth="1"/>
    <col min="13584" max="13584" width="10" style="134" bestFit="1" customWidth="1"/>
    <col min="13585" max="13824" width="9.140625" style="134"/>
    <col min="13825" max="13825" width="5.42578125" style="134" customWidth="1"/>
    <col min="13826" max="13826" width="45.5703125" style="134" customWidth="1"/>
    <col min="13827" max="13827" width="10.42578125" style="134" customWidth="1"/>
    <col min="13828" max="13828" width="10.140625" style="134" customWidth="1"/>
    <col min="13829" max="13829" width="13" style="134" customWidth="1"/>
    <col min="13830" max="13830" width="13.140625" style="134" customWidth="1"/>
    <col min="13831" max="13831" width="10.42578125" style="134" customWidth="1"/>
    <col min="13832" max="13832" width="14" style="134" customWidth="1"/>
    <col min="13833" max="13833" width="14.42578125" style="134" bestFit="1" customWidth="1"/>
    <col min="13834" max="13834" width="12.140625" style="134" bestFit="1" customWidth="1"/>
    <col min="13835" max="13835" width="11" style="134" bestFit="1" customWidth="1"/>
    <col min="13836" max="13839" width="9.28515625" style="134" bestFit="1" customWidth="1"/>
    <col min="13840" max="13840" width="10" style="134" bestFit="1" customWidth="1"/>
    <col min="13841" max="14080" width="9.140625" style="134"/>
    <col min="14081" max="14081" width="5.42578125" style="134" customWidth="1"/>
    <col min="14082" max="14082" width="45.5703125" style="134" customWidth="1"/>
    <col min="14083" max="14083" width="10.42578125" style="134" customWidth="1"/>
    <col min="14084" max="14084" width="10.140625" style="134" customWidth="1"/>
    <col min="14085" max="14085" width="13" style="134" customWidth="1"/>
    <col min="14086" max="14086" width="13.140625" style="134" customWidth="1"/>
    <col min="14087" max="14087" width="10.42578125" style="134" customWidth="1"/>
    <col min="14088" max="14088" width="14" style="134" customWidth="1"/>
    <col min="14089" max="14089" width="14.42578125" style="134" bestFit="1" customWidth="1"/>
    <col min="14090" max="14090" width="12.140625" style="134" bestFit="1" customWidth="1"/>
    <col min="14091" max="14091" width="11" style="134" bestFit="1" customWidth="1"/>
    <col min="14092" max="14095" width="9.28515625" style="134" bestFit="1" customWidth="1"/>
    <col min="14096" max="14096" width="10" style="134" bestFit="1" customWidth="1"/>
    <col min="14097" max="14336" width="9.140625" style="134"/>
    <col min="14337" max="14337" width="5.42578125" style="134" customWidth="1"/>
    <col min="14338" max="14338" width="45.5703125" style="134" customWidth="1"/>
    <col min="14339" max="14339" width="10.42578125" style="134" customWidth="1"/>
    <col min="14340" max="14340" width="10.140625" style="134" customWidth="1"/>
    <col min="14341" max="14341" width="13" style="134" customWidth="1"/>
    <col min="14342" max="14342" width="13.140625" style="134" customWidth="1"/>
    <col min="14343" max="14343" width="10.42578125" style="134" customWidth="1"/>
    <col min="14344" max="14344" width="14" style="134" customWidth="1"/>
    <col min="14345" max="14345" width="14.42578125" style="134" bestFit="1" customWidth="1"/>
    <col min="14346" max="14346" width="12.140625" style="134" bestFit="1" customWidth="1"/>
    <col min="14347" max="14347" width="11" style="134" bestFit="1" customWidth="1"/>
    <col min="14348" max="14351" width="9.28515625" style="134" bestFit="1" customWidth="1"/>
    <col min="14352" max="14352" width="10" style="134" bestFit="1" customWidth="1"/>
    <col min="14353" max="14592" width="9.140625" style="134"/>
    <col min="14593" max="14593" width="5.42578125" style="134" customWidth="1"/>
    <col min="14594" max="14594" width="45.5703125" style="134" customWidth="1"/>
    <col min="14595" max="14595" width="10.42578125" style="134" customWidth="1"/>
    <col min="14596" max="14596" width="10.140625" style="134" customWidth="1"/>
    <col min="14597" max="14597" width="13" style="134" customWidth="1"/>
    <col min="14598" max="14598" width="13.140625" style="134" customWidth="1"/>
    <col min="14599" max="14599" width="10.42578125" style="134" customWidth="1"/>
    <col min="14600" max="14600" width="14" style="134" customWidth="1"/>
    <col min="14601" max="14601" width="14.42578125" style="134" bestFit="1" customWidth="1"/>
    <col min="14602" max="14602" width="12.140625" style="134" bestFit="1" customWidth="1"/>
    <col min="14603" max="14603" width="11" style="134" bestFit="1" customWidth="1"/>
    <col min="14604" max="14607" width="9.28515625" style="134" bestFit="1" customWidth="1"/>
    <col min="14608" max="14608" width="10" style="134" bestFit="1" customWidth="1"/>
    <col min="14609" max="14848" width="9.140625" style="134"/>
    <col min="14849" max="14849" width="5.42578125" style="134" customWidth="1"/>
    <col min="14850" max="14850" width="45.5703125" style="134" customWidth="1"/>
    <col min="14851" max="14851" width="10.42578125" style="134" customWidth="1"/>
    <col min="14852" max="14852" width="10.140625" style="134" customWidth="1"/>
    <col min="14853" max="14853" width="13" style="134" customWidth="1"/>
    <col min="14854" max="14854" width="13.140625" style="134" customWidth="1"/>
    <col min="14855" max="14855" width="10.42578125" style="134" customWidth="1"/>
    <col min="14856" max="14856" width="14" style="134" customWidth="1"/>
    <col min="14857" max="14857" width="14.42578125" style="134" bestFit="1" customWidth="1"/>
    <col min="14858" max="14858" width="12.140625" style="134" bestFit="1" customWidth="1"/>
    <col min="14859" max="14859" width="11" style="134" bestFit="1" customWidth="1"/>
    <col min="14860" max="14863" width="9.28515625" style="134" bestFit="1" customWidth="1"/>
    <col min="14864" max="14864" width="10" style="134" bestFit="1" customWidth="1"/>
    <col min="14865" max="15104" width="9.140625" style="134"/>
    <col min="15105" max="15105" width="5.42578125" style="134" customWidth="1"/>
    <col min="15106" max="15106" width="45.5703125" style="134" customWidth="1"/>
    <col min="15107" max="15107" width="10.42578125" style="134" customWidth="1"/>
    <col min="15108" max="15108" width="10.140625" style="134" customWidth="1"/>
    <col min="15109" max="15109" width="13" style="134" customWidth="1"/>
    <col min="15110" max="15110" width="13.140625" style="134" customWidth="1"/>
    <col min="15111" max="15111" width="10.42578125" style="134" customWidth="1"/>
    <col min="15112" max="15112" width="14" style="134" customWidth="1"/>
    <col min="15113" max="15113" width="14.42578125" style="134" bestFit="1" customWidth="1"/>
    <col min="15114" max="15114" width="12.140625" style="134" bestFit="1" customWidth="1"/>
    <col min="15115" max="15115" width="11" style="134" bestFit="1" customWidth="1"/>
    <col min="15116" max="15119" width="9.28515625" style="134" bestFit="1" customWidth="1"/>
    <col min="15120" max="15120" width="10" style="134" bestFit="1" customWidth="1"/>
    <col min="15121" max="15360" width="9.140625" style="134"/>
    <col min="15361" max="15361" width="5.42578125" style="134" customWidth="1"/>
    <col min="15362" max="15362" width="45.5703125" style="134" customWidth="1"/>
    <col min="15363" max="15363" width="10.42578125" style="134" customWidth="1"/>
    <col min="15364" max="15364" width="10.140625" style="134" customWidth="1"/>
    <col min="15365" max="15365" width="13" style="134" customWidth="1"/>
    <col min="15366" max="15366" width="13.140625" style="134" customWidth="1"/>
    <col min="15367" max="15367" width="10.42578125" style="134" customWidth="1"/>
    <col min="15368" max="15368" width="14" style="134" customWidth="1"/>
    <col min="15369" max="15369" width="14.42578125" style="134" bestFit="1" customWidth="1"/>
    <col min="15370" max="15370" width="12.140625" style="134" bestFit="1" customWidth="1"/>
    <col min="15371" max="15371" width="11" style="134" bestFit="1" customWidth="1"/>
    <col min="15372" max="15375" width="9.28515625" style="134" bestFit="1" customWidth="1"/>
    <col min="15376" max="15376" width="10" style="134" bestFit="1" customWidth="1"/>
    <col min="15377" max="15616" width="9.140625" style="134"/>
    <col min="15617" max="15617" width="5.42578125" style="134" customWidth="1"/>
    <col min="15618" max="15618" width="45.5703125" style="134" customWidth="1"/>
    <col min="15619" max="15619" width="10.42578125" style="134" customWidth="1"/>
    <col min="15620" max="15620" width="10.140625" style="134" customWidth="1"/>
    <col min="15621" max="15621" width="13" style="134" customWidth="1"/>
    <col min="15622" max="15622" width="13.140625" style="134" customWidth="1"/>
    <col min="15623" max="15623" width="10.42578125" style="134" customWidth="1"/>
    <col min="15624" max="15624" width="14" style="134" customWidth="1"/>
    <col min="15625" max="15625" width="14.42578125" style="134" bestFit="1" customWidth="1"/>
    <col min="15626" max="15626" width="12.140625" style="134" bestFit="1" customWidth="1"/>
    <col min="15627" max="15627" width="11" style="134" bestFit="1" customWidth="1"/>
    <col min="15628" max="15631" width="9.28515625" style="134" bestFit="1" customWidth="1"/>
    <col min="15632" max="15632" width="10" style="134" bestFit="1" customWidth="1"/>
    <col min="15633" max="15872" width="9.140625" style="134"/>
    <col min="15873" max="15873" width="5.42578125" style="134" customWidth="1"/>
    <col min="15874" max="15874" width="45.5703125" style="134" customWidth="1"/>
    <col min="15875" max="15875" width="10.42578125" style="134" customWidth="1"/>
    <col min="15876" max="15876" width="10.140625" style="134" customWidth="1"/>
    <col min="15877" max="15877" width="13" style="134" customWidth="1"/>
    <col min="15878" max="15878" width="13.140625" style="134" customWidth="1"/>
    <col min="15879" max="15879" width="10.42578125" style="134" customWidth="1"/>
    <col min="15880" max="15880" width="14" style="134" customWidth="1"/>
    <col min="15881" max="15881" width="14.42578125" style="134" bestFit="1" customWidth="1"/>
    <col min="15882" max="15882" width="12.140625" style="134" bestFit="1" customWidth="1"/>
    <col min="15883" max="15883" width="11" style="134" bestFit="1" customWidth="1"/>
    <col min="15884" max="15887" width="9.28515625" style="134" bestFit="1" customWidth="1"/>
    <col min="15888" max="15888" width="10" style="134" bestFit="1" customWidth="1"/>
    <col min="15889" max="16128" width="9.140625" style="134"/>
    <col min="16129" max="16129" width="5.42578125" style="134" customWidth="1"/>
    <col min="16130" max="16130" width="45.5703125" style="134" customWidth="1"/>
    <col min="16131" max="16131" width="10.42578125" style="134" customWidth="1"/>
    <col min="16132" max="16132" width="10.140625" style="134" customWidth="1"/>
    <col min="16133" max="16133" width="13" style="134" customWidth="1"/>
    <col min="16134" max="16134" width="13.140625" style="134" customWidth="1"/>
    <col min="16135" max="16135" width="10.42578125" style="134" customWidth="1"/>
    <col min="16136" max="16136" width="14" style="134" customWidth="1"/>
    <col min="16137" max="16137" width="14.42578125" style="134" bestFit="1" customWidth="1"/>
    <col min="16138" max="16138" width="12.140625" style="134" bestFit="1" customWidth="1"/>
    <col min="16139" max="16139" width="11" style="134" bestFit="1" customWidth="1"/>
    <col min="16140" max="16143" width="9.28515625" style="134" bestFit="1" customWidth="1"/>
    <col min="16144" max="16144" width="10" style="134" bestFit="1" customWidth="1"/>
    <col min="16145" max="16384" width="9.140625" style="134"/>
  </cols>
  <sheetData>
    <row r="1" spans="1:22" s="3" customFormat="1" ht="24" customHeight="1" x14ac:dyDescent="0.2">
      <c r="A1" s="6" t="s">
        <v>280</v>
      </c>
      <c r="B1" s="2"/>
      <c r="C1" s="2"/>
      <c r="D1" s="2"/>
      <c r="E1" s="2"/>
      <c r="F1" s="2"/>
      <c r="G1" s="2"/>
      <c r="H1" s="2"/>
      <c r="I1" s="8" t="s">
        <v>0</v>
      </c>
    </row>
    <row r="2" spans="1:22" s="4" customFormat="1" ht="24" customHeight="1" x14ac:dyDescent="0.2">
      <c r="A2" s="2" t="s">
        <v>72</v>
      </c>
      <c r="C2" s="108"/>
      <c r="G2" s="109"/>
      <c r="H2" s="109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s="4" customFormat="1" ht="24" customHeight="1" x14ac:dyDescent="0.2">
      <c r="A3" s="6" t="s">
        <v>9</v>
      </c>
      <c r="C3" s="110"/>
      <c r="E3" s="111" t="s">
        <v>8</v>
      </c>
      <c r="G3" s="109"/>
      <c r="H3" s="109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s="4" customFormat="1" ht="24" customHeight="1" x14ac:dyDescent="0.2">
      <c r="A4" s="9" t="s">
        <v>10</v>
      </c>
      <c r="B4" s="3" t="s">
        <v>29</v>
      </c>
      <c r="C4" s="110"/>
      <c r="E4" s="111" t="s">
        <v>11</v>
      </c>
      <c r="G4" s="109"/>
      <c r="H4" s="109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s="13" customFormat="1" ht="24" customHeight="1" x14ac:dyDescent="0.2">
      <c r="A5" s="9" t="s">
        <v>357</v>
      </c>
      <c r="B5" s="3"/>
      <c r="C5" s="110"/>
      <c r="D5" s="4"/>
      <c r="E5" s="2" t="s">
        <v>356</v>
      </c>
      <c r="G5" s="112"/>
      <c r="H5" s="112"/>
      <c r="J5" s="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</row>
    <row r="6" spans="1:22" s="114" customFormat="1" ht="24" customHeight="1" x14ac:dyDescent="0.2">
      <c r="A6" s="517" t="s">
        <v>1</v>
      </c>
      <c r="B6" s="519" t="s">
        <v>2</v>
      </c>
      <c r="C6" s="521" t="s">
        <v>3</v>
      </c>
      <c r="D6" s="517" t="s">
        <v>4</v>
      </c>
      <c r="E6" s="515" t="s">
        <v>5</v>
      </c>
      <c r="F6" s="516"/>
      <c r="G6" s="515" t="s">
        <v>7</v>
      </c>
      <c r="H6" s="516"/>
      <c r="I6" s="510" t="s">
        <v>12</v>
      </c>
      <c r="J6" s="113"/>
    </row>
    <row r="7" spans="1:22" s="114" customFormat="1" ht="24" customHeight="1" x14ac:dyDescent="0.2">
      <c r="A7" s="518"/>
      <c r="B7" s="520"/>
      <c r="C7" s="522"/>
      <c r="D7" s="518"/>
      <c r="E7" s="115" t="s">
        <v>13</v>
      </c>
      <c r="F7" s="115" t="s">
        <v>6</v>
      </c>
      <c r="G7" s="115" t="s">
        <v>13</v>
      </c>
      <c r="H7" s="115" t="s">
        <v>6</v>
      </c>
      <c r="I7" s="511"/>
      <c r="J7" s="113"/>
    </row>
    <row r="8" spans="1:22" s="119" customFormat="1" ht="24" customHeight="1" x14ac:dyDescent="0.2">
      <c r="A8" s="90">
        <v>1</v>
      </c>
      <c r="B8" s="41" t="s">
        <v>162</v>
      </c>
      <c r="C8" s="116"/>
      <c r="D8" s="117"/>
      <c r="E8" s="116"/>
      <c r="F8" s="116"/>
      <c r="G8" s="116"/>
      <c r="H8" s="116"/>
      <c r="I8" s="116"/>
      <c r="J8" s="118">
        <f>F8+H8</f>
        <v>0</v>
      </c>
    </row>
    <row r="9" spans="1:22" s="119" customFormat="1" ht="24" customHeight="1" x14ac:dyDescent="0.2">
      <c r="A9" s="92">
        <v>1.1000000000000001</v>
      </c>
      <c r="B9" s="93" t="s">
        <v>166</v>
      </c>
      <c r="C9" s="120"/>
      <c r="D9" s="121"/>
      <c r="E9" s="120"/>
      <c r="F9" s="120"/>
      <c r="G9" s="120"/>
      <c r="H9" s="120"/>
      <c r="I9" s="120"/>
      <c r="J9" s="118">
        <f>F9+H9</f>
        <v>0</v>
      </c>
    </row>
    <row r="10" spans="1:22" s="119" customFormat="1" ht="24" customHeight="1" x14ac:dyDescent="0.2">
      <c r="A10" s="122"/>
      <c r="B10" s="123" t="s">
        <v>103</v>
      </c>
      <c r="C10" s="96"/>
      <c r="D10" s="96"/>
      <c r="E10" s="97"/>
      <c r="F10" s="97"/>
      <c r="G10" s="97"/>
      <c r="H10" s="97"/>
      <c r="I10" s="120"/>
      <c r="J10" s="118"/>
    </row>
    <row r="11" spans="1:22" s="119" customFormat="1" ht="24" customHeight="1" x14ac:dyDescent="0.2">
      <c r="A11" s="122"/>
      <c r="B11" s="124" t="s">
        <v>104</v>
      </c>
      <c r="C11" s="96">
        <v>616.88</v>
      </c>
      <c r="D11" s="96" t="s">
        <v>18</v>
      </c>
      <c r="E11" s="97"/>
      <c r="F11" s="97"/>
      <c r="G11" s="97"/>
      <c r="H11" s="97"/>
      <c r="I11" s="120"/>
      <c r="J11" s="118"/>
    </row>
    <row r="12" spans="1:22" s="119" customFormat="1" ht="24" customHeight="1" x14ac:dyDescent="0.2">
      <c r="A12" s="122"/>
      <c r="B12" s="124" t="s">
        <v>105</v>
      </c>
      <c r="C12" s="96">
        <v>440</v>
      </c>
      <c r="D12" s="96" t="s">
        <v>18</v>
      </c>
      <c r="E12" s="97"/>
      <c r="F12" s="97"/>
      <c r="G12" s="97"/>
      <c r="H12" s="97"/>
      <c r="I12" s="120"/>
      <c r="J12" s="118"/>
    </row>
    <row r="13" spans="1:22" s="119" customFormat="1" ht="24" customHeight="1" x14ac:dyDescent="0.2">
      <c r="A13" s="122"/>
      <c r="B13" s="124" t="s">
        <v>106</v>
      </c>
      <c r="C13" s="96">
        <v>779.52</v>
      </c>
      <c r="D13" s="96" t="s">
        <v>18</v>
      </c>
      <c r="E13" s="97"/>
      <c r="F13" s="97"/>
      <c r="G13" s="97"/>
      <c r="H13" s="97"/>
      <c r="I13" s="120"/>
      <c r="J13" s="118"/>
    </row>
    <row r="14" spans="1:22" s="119" customFormat="1" ht="24" customHeight="1" x14ac:dyDescent="0.2">
      <c r="A14" s="122"/>
      <c r="B14" s="124" t="s">
        <v>107</v>
      </c>
      <c r="C14" s="96">
        <v>59.67</v>
      </c>
      <c r="D14" s="96" t="s">
        <v>18</v>
      </c>
      <c r="E14" s="97"/>
      <c r="F14" s="97"/>
      <c r="G14" s="97"/>
      <c r="H14" s="97"/>
      <c r="I14" s="120"/>
      <c r="J14" s="118"/>
    </row>
    <row r="15" spans="1:22" s="119" customFormat="1" ht="24" customHeight="1" x14ac:dyDescent="0.2">
      <c r="A15" s="122"/>
      <c r="B15" s="124" t="s">
        <v>108</v>
      </c>
      <c r="C15" s="96">
        <v>15.08</v>
      </c>
      <c r="D15" s="96" t="s">
        <v>18</v>
      </c>
      <c r="E15" s="97"/>
      <c r="F15" s="97"/>
      <c r="G15" s="97"/>
      <c r="H15" s="97"/>
      <c r="I15" s="120"/>
      <c r="J15" s="118"/>
    </row>
    <row r="16" spans="1:22" s="128" customFormat="1" x14ac:dyDescent="0.2">
      <c r="A16" s="125"/>
      <c r="B16" s="126" t="s">
        <v>109</v>
      </c>
      <c r="C16" s="100">
        <v>24</v>
      </c>
      <c r="D16" s="100" t="s">
        <v>19</v>
      </c>
      <c r="E16" s="101"/>
      <c r="F16" s="97"/>
      <c r="G16" s="101"/>
      <c r="H16" s="97"/>
      <c r="I16" s="120"/>
      <c r="J16" s="127"/>
    </row>
    <row r="17" spans="1:10" s="119" customFormat="1" ht="24" customHeight="1" x14ac:dyDescent="0.2">
      <c r="A17" s="122"/>
      <c r="B17" s="124" t="s">
        <v>110</v>
      </c>
      <c r="C17" s="96">
        <v>121.5</v>
      </c>
      <c r="D17" s="96" t="s">
        <v>15</v>
      </c>
      <c r="E17" s="97"/>
      <c r="F17" s="97"/>
      <c r="G17" s="97"/>
      <c r="H17" s="97"/>
      <c r="I17" s="120"/>
      <c r="J17" s="118"/>
    </row>
    <row r="18" spans="1:10" s="119" customFormat="1" ht="24" customHeight="1" x14ac:dyDescent="0.2">
      <c r="A18" s="122"/>
      <c r="B18" s="124" t="s">
        <v>237</v>
      </c>
      <c r="C18" s="96">
        <v>80</v>
      </c>
      <c r="D18" s="96" t="s">
        <v>15</v>
      </c>
      <c r="E18" s="97"/>
      <c r="F18" s="97"/>
      <c r="G18" s="97"/>
      <c r="H18" s="97"/>
      <c r="I18" s="120"/>
      <c r="J18" s="118"/>
    </row>
    <row r="19" spans="1:10" s="119" customFormat="1" ht="24" customHeight="1" x14ac:dyDescent="0.2">
      <c r="A19" s="122"/>
      <c r="B19" s="123" t="s">
        <v>111</v>
      </c>
      <c r="C19" s="96"/>
      <c r="D19" s="96"/>
      <c r="E19" s="97"/>
      <c r="F19" s="97"/>
      <c r="G19" s="97"/>
      <c r="H19" s="97"/>
      <c r="I19" s="120"/>
      <c r="J19" s="118"/>
    </row>
    <row r="20" spans="1:10" s="119" customFormat="1" ht="24" customHeight="1" x14ac:dyDescent="0.2">
      <c r="A20" s="122"/>
      <c r="B20" s="124" t="s">
        <v>112</v>
      </c>
      <c r="C20" s="96">
        <v>195.32</v>
      </c>
      <c r="D20" s="96" t="s">
        <v>18</v>
      </c>
      <c r="E20" s="97"/>
      <c r="F20" s="97"/>
      <c r="G20" s="97"/>
      <c r="H20" s="97"/>
      <c r="I20" s="120"/>
      <c r="J20" s="118"/>
    </row>
    <row r="21" spans="1:10" s="119" customFormat="1" ht="24" customHeight="1" x14ac:dyDescent="0.2">
      <c r="A21" s="122"/>
      <c r="B21" s="124" t="s">
        <v>113</v>
      </c>
      <c r="C21" s="96">
        <v>76.180000000000007</v>
      </c>
      <c r="D21" s="96" t="s">
        <v>18</v>
      </c>
      <c r="E21" s="97"/>
      <c r="F21" s="97"/>
      <c r="G21" s="97"/>
      <c r="H21" s="97"/>
      <c r="I21" s="120"/>
      <c r="J21" s="118"/>
    </row>
    <row r="22" spans="1:10" s="119" customFormat="1" ht="24" customHeight="1" x14ac:dyDescent="0.2">
      <c r="A22" s="122"/>
      <c r="B22" s="124" t="s">
        <v>110</v>
      </c>
      <c r="C22" s="96">
        <v>19.2</v>
      </c>
      <c r="D22" s="96" t="s">
        <v>15</v>
      </c>
      <c r="E22" s="97"/>
      <c r="F22" s="97"/>
      <c r="G22" s="97"/>
      <c r="H22" s="97"/>
      <c r="I22" s="120"/>
      <c r="J22" s="118"/>
    </row>
    <row r="23" spans="1:10" s="119" customFormat="1" ht="24" customHeight="1" x14ac:dyDescent="0.2">
      <c r="A23" s="122"/>
      <c r="B23" s="124" t="s">
        <v>237</v>
      </c>
      <c r="C23" s="96">
        <v>20.52</v>
      </c>
      <c r="D23" s="96" t="s">
        <v>15</v>
      </c>
      <c r="E23" s="97"/>
      <c r="F23" s="97"/>
      <c r="G23" s="97"/>
      <c r="H23" s="97"/>
      <c r="I23" s="120"/>
      <c r="J23" s="118"/>
    </row>
    <row r="24" spans="1:10" s="119" customFormat="1" ht="24" customHeight="1" x14ac:dyDescent="0.2">
      <c r="A24" s="507" t="s">
        <v>163</v>
      </c>
      <c r="B24" s="508"/>
      <c r="C24" s="508"/>
      <c r="D24" s="508"/>
      <c r="E24" s="509"/>
      <c r="F24" s="18">
        <f>SUM(F11:F23)</f>
        <v>0</v>
      </c>
      <c r="G24" s="18"/>
      <c r="H24" s="18">
        <f t="shared" ref="H24" si="0">SUM(H11:H23)</f>
        <v>0</v>
      </c>
      <c r="I24" s="18">
        <f>SUM(I11:I23)</f>
        <v>0</v>
      </c>
      <c r="J24" s="118">
        <f t="shared" ref="J24:J77" si="1">F24+H24</f>
        <v>0</v>
      </c>
    </row>
    <row r="25" spans="1:10" s="119" customFormat="1" ht="24" customHeight="1" x14ac:dyDescent="0.2">
      <c r="A25" s="144">
        <v>1.2</v>
      </c>
      <c r="B25" s="129" t="s">
        <v>114</v>
      </c>
      <c r="C25" s="96"/>
      <c r="D25" s="96"/>
      <c r="E25" s="97"/>
      <c r="F25" s="97">
        <f t="shared" ref="F25" si="2">E25*C25</f>
        <v>0</v>
      </c>
      <c r="G25" s="97"/>
      <c r="H25" s="97">
        <f t="shared" ref="H25" si="3">G25*C25</f>
        <v>0</v>
      </c>
      <c r="I25" s="120">
        <f t="shared" ref="I25" si="4">H25+F25</f>
        <v>0</v>
      </c>
      <c r="J25" s="118"/>
    </row>
    <row r="26" spans="1:10" s="119" customFormat="1" ht="24" customHeight="1" x14ac:dyDescent="0.2">
      <c r="A26" s="144"/>
      <c r="B26" s="129" t="s">
        <v>254</v>
      </c>
      <c r="C26" s="96"/>
      <c r="D26" s="96"/>
      <c r="E26" s="97"/>
      <c r="F26" s="97"/>
      <c r="G26" s="97"/>
      <c r="H26" s="97"/>
      <c r="I26" s="120"/>
      <c r="J26" s="118"/>
    </row>
    <row r="27" spans="1:10" s="119" customFormat="1" ht="24" customHeight="1" x14ac:dyDescent="0.2">
      <c r="A27" s="122"/>
      <c r="B27" s="124" t="s">
        <v>115</v>
      </c>
      <c r="C27" s="96">
        <v>120</v>
      </c>
      <c r="D27" s="96" t="s">
        <v>15</v>
      </c>
      <c r="E27" s="97"/>
      <c r="F27" s="97"/>
      <c r="G27" s="97"/>
      <c r="H27" s="97"/>
      <c r="I27" s="120"/>
      <c r="J27" s="118"/>
    </row>
    <row r="28" spans="1:10" s="119" customFormat="1" ht="24" customHeight="1" x14ac:dyDescent="0.2">
      <c r="A28" s="122"/>
      <c r="B28" s="124" t="s">
        <v>116</v>
      </c>
      <c r="C28" s="96">
        <v>211.5</v>
      </c>
      <c r="D28" s="96" t="s">
        <v>18</v>
      </c>
      <c r="E28" s="97"/>
      <c r="F28" s="97"/>
      <c r="G28" s="97"/>
      <c r="H28" s="97"/>
      <c r="I28" s="120"/>
      <c r="J28" s="118"/>
    </row>
    <row r="29" spans="1:10" s="119" customFormat="1" ht="24" customHeight="1" x14ac:dyDescent="0.2">
      <c r="A29" s="122"/>
      <c r="B29" s="124" t="s">
        <v>117</v>
      </c>
      <c r="C29" s="96">
        <v>400.91999999999996</v>
      </c>
      <c r="D29" s="96" t="s">
        <v>18</v>
      </c>
      <c r="E29" s="97"/>
      <c r="F29" s="97"/>
      <c r="G29" s="97"/>
      <c r="H29" s="97"/>
      <c r="I29" s="120"/>
      <c r="J29" s="118"/>
    </row>
    <row r="30" spans="1:10" s="119" customFormat="1" ht="24" customHeight="1" x14ac:dyDescent="0.2">
      <c r="A30" s="122"/>
      <c r="B30" s="124" t="s">
        <v>118</v>
      </c>
      <c r="C30" s="96">
        <v>607.88</v>
      </c>
      <c r="D30" s="96" t="s">
        <v>18</v>
      </c>
      <c r="E30" s="97"/>
      <c r="F30" s="97"/>
      <c r="G30" s="97"/>
      <c r="H30" s="97"/>
      <c r="I30" s="120"/>
      <c r="J30" s="118"/>
    </row>
    <row r="31" spans="1:10" s="119" customFormat="1" ht="24" customHeight="1" x14ac:dyDescent="0.2">
      <c r="A31" s="122"/>
      <c r="B31" s="124" t="s">
        <v>110</v>
      </c>
      <c r="C31" s="96">
        <v>55.6</v>
      </c>
      <c r="D31" s="96" t="s">
        <v>15</v>
      </c>
      <c r="E31" s="97"/>
      <c r="F31" s="97"/>
      <c r="G31" s="97"/>
      <c r="H31" s="97"/>
      <c r="I31" s="120"/>
      <c r="J31" s="118"/>
    </row>
    <row r="32" spans="1:10" s="119" customFormat="1" ht="24" customHeight="1" x14ac:dyDescent="0.2">
      <c r="A32" s="122"/>
      <c r="B32" s="124" t="s">
        <v>119</v>
      </c>
      <c r="C32" s="96">
        <v>15</v>
      </c>
      <c r="D32" s="96" t="s">
        <v>19</v>
      </c>
      <c r="E32" s="97"/>
      <c r="F32" s="97"/>
      <c r="G32" s="97"/>
      <c r="H32" s="97"/>
      <c r="I32" s="120"/>
      <c r="J32" s="118"/>
    </row>
    <row r="33" spans="1:10" s="119" customFormat="1" ht="24" customHeight="1" x14ac:dyDescent="0.2">
      <c r="A33" s="144"/>
      <c r="B33" s="129" t="s">
        <v>255</v>
      </c>
      <c r="C33" s="96"/>
      <c r="D33" s="96"/>
      <c r="E33" s="97"/>
      <c r="F33" s="97"/>
      <c r="G33" s="97"/>
      <c r="H33" s="97"/>
      <c r="I33" s="120"/>
      <c r="J33" s="118"/>
    </row>
    <row r="34" spans="1:10" s="119" customFormat="1" ht="24" customHeight="1" x14ac:dyDescent="0.2">
      <c r="A34" s="122"/>
      <c r="B34" s="124" t="str">
        <f>B33</f>
        <v>พื้นกระเบื้อง 12"x12" (F2)</v>
      </c>
      <c r="C34" s="96">
        <v>351.14</v>
      </c>
      <c r="D34" s="96" t="s">
        <v>15</v>
      </c>
      <c r="E34" s="97"/>
      <c r="F34" s="97"/>
      <c r="G34" s="97"/>
      <c r="H34" s="97"/>
      <c r="I34" s="120"/>
      <c r="J34" s="118"/>
    </row>
    <row r="35" spans="1:10" s="119" customFormat="1" ht="24" customHeight="1" x14ac:dyDescent="0.2">
      <c r="A35" s="122"/>
      <c r="B35" s="124" t="s">
        <v>257</v>
      </c>
      <c r="C35" s="96">
        <v>351.14</v>
      </c>
      <c r="D35" s="96" t="s">
        <v>15</v>
      </c>
      <c r="E35" s="97"/>
      <c r="F35" s="97"/>
      <c r="G35" s="97"/>
      <c r="H35" s="97"/>
      <c r="I35" s="120"/>
      <c r="J35" s="118"/>
    </row>
    <row r="36" spans="1:10" s="119" customFormat="1" ht="24" customHeight="1" x14ac:dyDescent="0.2">
      <c r="A36" s="144"/>
      <c r="B36" s="129"/>
      <c r="C36" s="96"/>
      <c r="D36" s="96"/>
      <c r="E36" s="97"/>
      <c r="F36" s="97"/>
      <c r="G36" s="97"/>
      <c r="H36" s="97"/>
      <c r="I36" s="120"/>
      <c r="J36" s="118"/>
    </row>
    <row r="37" spans="1:10" s="119" customFormat="1" ht="24" customHeight="1" x14ac:dyDescent="0.2">
      <c r="A37" s="122"/>
      <c r="B37" s="124"/>
      <c r="C37" s="96"/>
      <c r="D37" s="96"/>
      <c r="E37" s="97"/>
      <c r="F37" s="97"/>
      <c r="G37" s="97"/>
      <c r="H37" s="97"/>
      <c r="I37" s="120"/>
      <c r="J37" s="118" t="s">
        <v>297</v>
      </c>
    </row>
    <row r="38" spans="1:10" s="119" customFormat="1" ht="24" customHeight="1" x14ac:dyDescent="0.2">
      <c r="A38" s="122"/>
      <c r="B38" s="124"/>
      <c r="C38" s="96"/>
      <c r="D38" s="96"/>
      <c r="E38" s="97"/>
      <c r="F38" s="97"/>
      <c r="G38" s="97"/>
      <c r="H38" s="97"/>
      <c r="I38" s="120"/>
      <c r="J38" s="118" t="s">
        <v>297</v>
      </c>
    </row>
    <row r="39" spans="1:10" s="119" customFormat="1" ht="24" customHeight="1" x14ac:dyDescent="0.2">
      <c r="A39" s="122"/>
      <c r="B39" s="124"/>
      <c r="C39" s="363"/>
      <c r="D39" s="96"/>
      <c r="E39" s="97"/>
      <c r="F39" s="97"/>
      <c r="G39" s="97"/>
      <c r="H39" s="97"/>
      <c r="I39" s="120"/>
      <c r="J39" s="118"/>
    </row>
    <row r="40" spans="1:10" s="119" customFormat="1" ht="24" customHeight="1" x14ac:dyDescent="0.2">
      <c r="A40" s="507" t="s">
        <v>164</v>
      </c>
      <c r="B40" s="508"/>
      <c r="C40" s="508"/>
      <c r="D40" s="508"/>
      <c r="E40" s="509"/>
      <c r="F40" s="18"/>
      <c r="G40" s="18"/>
      <c r="H40" s="18"/>
      <c r="I40" s="18"/>
      <c r="J40" s="118">
        <f t="shared" si="1"/>
        <v>0</v>
      </c>
    </row>
    <row r="41" spans="1:10" s="119" customFormat="1" ht="24" customHeight="1" x14ac:dyDescent="0.2">
      <c r="A41" s="341"/>
      <c r="B41" s="341"/>
      <c r="C41" s="341"/>
      <c r="D41" s="341"/>
      <c r="E41" s="341"/>
      <c r="F41" s="342"/>
      <c r="G41" s="342"/>
      <c r="H41" s="342"/>
      <c r="I41" s="342"/>
      <c r="J41" s="118"/>
    </row>
    <row r="42" spans="1:10" s="119" customFormat="1" ht="24" customHeight="1" x14ac:dyDescent="0.2">
      <c r="A42" s="343"/>
      <c r="B42" s="343"/>
      <c r="C42" s="343"/>
      <c r="D42" s="343"/>
      <c r="E42" s="343"/>
      <c r="F42" s="344"/>
      <c r="G42" s="344"/>
      <c r="H42" s="344"/>
      <c r="I42" s="344"/>
      <c r="J42" s="118"/>
    </row>
    <row r="43" spans="1:10" s="119" customFormat="1" ht="24" customHeight="1" x14ac:dyDescent="0.2">
      <c r="A43" s="343"/>
      <c r="B43" s="165" t="s">
        <v>355</v>
      </c>
      <c r="C43" s="343"/>
      <c r="D43" s="343"/>
      <c r="E43" s="343"/>
      <c r="F43" s="344"/>
      <c r="G43" s="344"/>
      <c r="H43" s="344"/>
      <c r="I43" s="344"/>
      <c r="J43" s="118"/>
    </row>
    <row r="44" spans="1:10" s="119" customFormat="1" ht="24" customHeight="1" x14ac:dyDescent="0.2">
      <c r="A44" s="343"/>
      <c r="B44" s="343"/>
      <c r="C44" s="343"/>
      <c r="D44" s="343"/>
      <c r="E44" s="343"/>
      <c r="F44" s="344"/>
      <c r="G44" s="344"/>
      <c r="H44" s="344"/>
      <c r="I44" s="344"/>
      <c r="J44" s="118"/>
    </row>
    <row r="45" spans="1:10" s="119" customFormat="1" ht="24" customHeight="1" x14ac:dyDescent="0.2">
      <c r="A45" s="343"/>
      <c r="B45" s="343"/>
      <c r="C45" s="343"/>
      <c r="D45" s="343"/>
      <c r="E45" s="343"/>
      <c r="F45" s="344"/>
      <c r="G45" s="344"/>
      <c r="H45" s="344"/>
      <c r="I45" s="344"/>
      <c r="J45" s="118"/>
    </row>
    <row r="46" spans="1:10" s="119" customFormat="1" ht="24" customHeight="1" x14ac:dyDescent="0.2">
      <c r="A46" s="343"/>
      <c r="B46" s="343"/>
      <c r="C46" s="343"/>
      <c r="D46" s="343"/>
      <c r="E46" s="343"/>
      <c r="F46" s="344"/>
      <c r="G46" s="344"/>
      <c r="H46" s="344"/>
      <c r="I46" s="344"/>
      <c r="J46" s="118"/>
    </row>
    <row r="47" spans="1:10" s="119" customFormat="1" ht="24" customHeight="1" x14ac:dyDescent="0.2">
      <c r="A47" s="343"/>
      <c r="B47" s="343"/>
      <c r="C47" s="343"/>
      <c r="D47" s="343"/>
      <c r="E47" s="343"/>
      <c r="F47" s="344"/>
      <c r="G47" s="344"/>
      <c r="H47" s="344"/>
      <c r="I47" s="310" t="s">
        <v>343</v>
      </c>
      <c r="J47" s="118"/>
    </row>
    <row r="48" spans="1:10" s="119" customFormat="1" ht="24" customHeight="1" x14ac:dyDescent="0.2">
      <c r="A48" s="357">
        <v>1.3</v>
      </c>
      <c r="B48" s="358" t="s">
        <v>120</v>
      </c>
      <c r="C48" s="359"/>
      <c r="D48" s="359"/>
      <c r="E48" s="360"/>
      <c r="F48" s="360"/>
      <c r="G48" s="360"/>
      <c r="H48" s="360"/>
      <c r="I48" s="361"/>
      <c r="J48" s="118"/>
    </row>
    <row r="49" spans="1:10" s="119" customFormat="1" ht="24" customHeight="1" x14ac:dyDescent="0.2">
      <c r="A49" s="122"/>
      <c r="B49" s="124" t="s">
        <v>121</v>
      </c>
      <c r="C49" s="96">
        <v>26.95</v>
      </c>
      <c r="D49" s="96" t="s">
        <v>15</v>
      </c>
      <c r="E49" s="97"/>
      <c r="F49" s="97"/>
      <c r="G49" s="97"/>
      <c r="H49" s="97"/>
      <c r="I49" s="120"/>
      <c r="J49" s="118"/>
    </row>
    <row r="50" spans="1:10" s="119" customFormat="1" ht="24" customHeight="1" x14ac:dyDescent="0.2">
      <c r="A50" s="122"/>
      <c r="B50" s="124" t="s">
        <v>122</v>
      </c>
      <c r="C50" s="96">
        <v>6.84</v>
      </c>
      <c r="D50" s="96" t="s">
        <v>15</v>
      </c>
      <c r="E50" s="97"/>
      <c r="F50" s="97"/>
      <c r="G50" s="97"/>
      <c r="H50" s="97"/>
      <c r="I50" s="120"/>
      <c r="J50" s="118"/>
    </row>
    <row r="51" spans="1:10" s="119" customFormat="1" ht="24" customHeight="1" x14ac:dyDescent="0.2">
      <c r="A51" s="122"/>
      <c r="B51" s="124" t="s">
        <v>117</v>
      </c>
      <c r="C51" s="96">
        <v>303.26</v>
      </c>
      <c r="D51" s="96" t="s">
        <v>18</v>
      </c>
      <c r="E51" s="97"/>
      <c r="F51" s="97"/>
      <c r="G51" s="97"/>
      <c r="H51" s="97"/>
      <c r="I51" s="120"/>
      <c r="J51" s="118"/>
    </row>
    <row r="52" spans="1:10" s="119" customFormat="1" ht="24" customHeight="1" x14ac:dyDescent="0.2">
      <c r="A52" s="122"/>
      <c r="B52" s="124" t="s">
        <v>118</v>
      </c>
      <c r="C52" s="96">
        <v>1020.8041999999999</v>
      </c>
      <c r="D52" s="96" t="s">
        <v>18</v>
      </c>
      <c r="E52" s="97"/>
      <c r="F52" s="97"/>
      <c r="G52" s="97"/>
      <c r="H52" s="97"/>
      <c r="I52" s="120"/>
      <c r="J52" s="118"/>
    </row>
    <row r="53" spans="1:10" s="119" customFormat="1" ht="24" customHeight="1" x14ac:dyDescent="0.2">
      <c r="A53" s="122"/>
      <c r="B53" s="124" t="s">
        <v>123</v>
      </c>
      <c r="C53" s="96">
        <v>7.9560000000000004</v>
      </c>
      <c r="D53" s="96" t="s">
        <v>18</v>
      </c>
      <c r="E53" s="97"/>
      <c r="F53" s="97"/>
      <c r="G53" s="97"/>
      <c r="H53" s="97"/>
      <c r="I53" s="120"/>
      <c r="J53" s="118"/>
    </row>
    <row r="54" spans="1:10" s="119" customFormat="1" ht="24" customHeight="1" x14ac:dyDescent="0.2">
      <c r="A54" s="122"/>
      <c r="B54" s="124" t="s">
        <v>108</v>
      </c>
      <c r="C54" s="96">
        <v>22.62</v>
      </c>
      <c r="D54" s="96" t="s">
        <v>18</v>
      </c>
      <c r="E54" s="97"/>
      <c r="F54" s="97"/>
      <c r="G54" s="97"/>
      <c r="H54" s="97"/>
      <c r="I54" s="120"/>
      <c r="J54" s="118"/>
    </row>
    <row r="55" spans="1:10" s="119" customFormat="1" ht="24" customHeight="1" x14ac:dyDescent="0.2">
      <c r="A55" s="122"/>
      <c r="B55" s="124" t="s">
        <v>110</v>
      </c>
      <c r="C55" s="96">
        <v>76.326000000000008</v>
      </c>
      <c r="D55" s="96" t="s">
        <v>15</v>
      </c>
      <c r="E55" s="97"/>
      <c r="F55" s="97"/>
      <c r="G55" s="97"/>
      <c r="H55" s="97"/>
      <c r="I55" s="120"/>
      <c r="J55" s="118"/>
    </row>
    <row r="56" spans="1:10" s="119" customFormat="1" ht="24" customHeight="1" x14ac:dyDescent="0.2">
      <c r="A56" s="122"/>
      <c r="B56" s="124" t="s">
        <v>109</v>
      </c>
      <c r="C56" s="96">
        <v>48</v>
      </c>
      <c r="D56" s="96" t="s">
        <v>19</v>
      </c>
      <c r="E56" s="97"/>
      <c r="F56" s="97"/>
      <c r="G56" s="97"/>
      <c r="H56" s="97"/>
      <c r="I56" s="120"/>
      <c r="J56" s="118"/>
    </row>
    <row r="57" spans="1:10" s="119" customFormat="1" ht="24" customHeight="1" x14ac:dyDescent="0.2">
      <c r="A57" s="122"/>
      <c r="B57" s="124" t="s">
        <v>124</v>
      </c>
      <c r="C57" s="96">
        <v>1</v>
      </c>
      <c r="D57" s="96" t="s">
        <v>14</v>
      </c>
      <c r="E57" s="97"/>
      <c r="F57" s="97"/>
      <c r="G57" s="97"/>
      <c r="H57" s="97"/>
      <c r="I57" s="120"/>
      <c r="J57" s="118"/>
    </row>
    <row r="58" spans="1:10" s="119" customFormat="1" ht="24" customHeight="1" x14ac:dyDescent="0.2">
      <c r="A58" s="122"/>
      <c r="B58" s="124" t="s">
        <v>323</v>
      </c>
      <c r="C58" s="96">
        <v>16.8</v>
      </c>
      <c r="D58" s="96" t="s">
        <v>15</v>
      </c>
      <c r="E58" s="97"/>
      <c r="F58" s="97"/>
      <c r="G58" s="97"/>
      <c r="H58" s="97"/>
      <c r="I58" s="120"/>
      <c r="J58" s="118"/>
    </row>
    <row r="59" spans="1:10" s="119" customFormat="1" ht="24" customHeight="1" x14ac:dyDescent="0.2">
      <c r="A59" s="122"/>
      <c r="B59" s="124" t="s">
        <v>322</v>
      </c>
      <c r="C59" s="96">
        <v>56</v>
      </c>
      <c r="D59" s="96" t="s">
        <v>16</v>
      </c>
      <c r="E59" s="97"/>
      <c r="F59" s="97"/>
      <c r="G59" s="97"/>
      <c r="H59" s="97"/>
      <c r="I59" s="120"/>
      <c r="J59" s="118"/>
    </row>
    <row r="60" spans="1:10" s="119" customFormat="1" ht="24" customHeight="1" x14ac:dyDescent="0.2">
      <c r="A60" s="507" t="s">
        <v>165</v>
      </c>
      <c r="B60" s="508"/>
      <c r="C60" s="508"/>
      <c r="D60" s="508"/>
      <c r="E60" s="509"/>
      <c r="F60" s="18"/>
      <c r="G60" s="18"/>
      <c r="H60" s="18"/>
      <c r="I60" s="18"/>
      <c r="J60" s="118">
        <f t="shared" si="1"/>
        <v>0</v>
      </c>
    </row>
    <row r="61" spans="1:10" s="119" customFormat="1" ht="24" customHeight="1" x14ac:dyDescent="0.2">
      <c r="A61" s="144">
        <v>1.4</v>
      </c>
      <c r="B61" s="129" t="s">
        <v>125</v>
      </c>
      <c r="C61" s="96"/>
      <c r="D61" s="96"/>
      <c r="E61" s="97"/>
      <c r="F61" s="97"/>
      <c r="G61" s="97"/>
      <c r="H61" s="97"/>
      <c r="I61" s="120"/>
      <c r="J61" s="118"/>
    </row>
    <row r="62" spans="1:10" s="146" customFormat="1" ht="24" customHeight="1" x14ac:dyDescent="0.2">
      <c r="A62" s="145"/>
      <c r="B62" s="124" t="s">
        <v>126</v>
      </c>
      <c r="C62" s="96">
        <f>35.025+17.15</f>
        <v>52.174999999999997</v>
      </c>
      <c r="D62" s="96" t="s">
        <v>15</v>
      </c>
      <c r="E62" s="97"/>
      <c r="F62" s="97"/>
      <c r="G62" s="97"/>
      <c r="H62" s="97"/>
      <c r="I62" s="120"/>
      <c r="J62" s="368">
        <f>17/35</f>
        <v>0.48571428571428571</v>
      </c>
    </row>
    <row r="63" spans="1:10" s="146" customFormat="1" ht="24" customHeight="1" x14ac:dyDescent="0.2">
      <c r="A63" s="145"/>
      <c r="B63" s="124" t="s">
        <v>127</v>
      </c>
      <c r="C63" s="96">
        <f>70.05+34.3</f>
        <v>104.35</v>
      </c>
      <c r="D63" s="96" t="s">
        <v>15</v>
      </c>
      <c r="E63" s="97"/>
      <c r="F63" s="97"/>
      <c r="G63" s="97"/>
      <c r="H63" s="97"/>
      <c r="I63" s="120"/>
      <c r="J63" s="368"/>
    </row>
    <row r="64" spans="1:10" s="119" customFormat="1" ht="24" customHeight="1" x14ac:dyDescent="0.2">
      <c r="A64" s="122"/>
      <c r="B64" s="124" t="s">
        <v>128</v>
      </c>
      <c r="C64" s="96">
        <f>187.572*1.49</f>
        <v>279.48228</v>
      </c>
      <c r="D64" s="96" t="s">
        <v>18</v>
      </c>
      <c r="E64" s="97"/>
      <c r="F64" s="97"/>
      <c r="G64" s="97"/>
      <c r="H64" s="97"/>
      <c r="I64" s="120"/>
      <c r="J64" s="118"/>
    </row>
    <row r="65" spans="1:10" s="119" customFormat="1" ht="24" customHeight="1" x14ac:dyDescent="0.2">
      <c r="A65" s="122"/>
      <c r="B65" s="124" t="s">
        <v>118</v>
      </c>
      <c r="C65" s="96">
        <f>641.28*1.49</f>
        <v>955.5071999999999</v>
      </c>
      <c r="D65" s="96" t="s">
        <v>18</v>
      </c>
      <c r="E65" s="97"/>
      <c r="F65" s="97"/>
      <c r="G65" s="97"/>
      <c r="H65" s="97"/>
      <c r="I65" s="120"/>
      <c r="J65" s="118"/>
    </row>
    <row r="66" spans="1:10" s="119" customFormat="1" ht="24" customHeight="1" x14ac:dyDescent="0.2">
      <c r="A66" s="122"/>
      <c r="B66" s="124" t="s">
        <v>110</v>
      </c>
      <c r="C66" s="96">
        <f>54.645*1.49</f>
        <v>81.421050000000008</v>
      </c>
      <c r="D66" s="96" t="s">
        <v>15</v>
      </c>
      <c r="E66" s="97"/>
      <c r="F66" s="97"/>
      <c r="G66" s="97"/>
      <c r="H66" s="97"/>
      <c r="I66" s="120"/>
      <c r="J66" s="118"/>
    </row>
    <row r="67" spans="1:10" s="119" customFormat="1" ht="24" customHeight="1" x14ac:dyDescent="0.2">
      <c r="A67" s="507" t="s">
        <v>167</v>
      </c>
      <c r="B67" s="508"/>
      <c r="C67" s="508"/>
      <c r="D67" s="508"/>
      <c r="E67" s="509"/>
      <c r="F67" s="18"/>
      <c r="G67" s="18"/>
      <c r="H67" s="18"/>
      <c r="I67" s="18"/>
      <c r="J67" s="118">
        <f t="shared" si="1"/>
        <v>0</v>
      </c>
    </row>
    <row r="68" spans="1:10" s="119" customFormat="1" ht="24" customHeight="1" x14ac:dyDescent="0.2">
      <c r="A68" s="144">
        <v>1.5</v>
      </c>
      <c r="B68" s="129" t="s">
        <v>129</v>
      </c>
      <c r="C68" s="96"/>
      <c r="D68" s="96"/>
      <c r="E68" s="97"/>
      <c r="F68" s="97"/>
      <c r="G68" s="97"/>
      <c r="H68" s="97"/>
      <c r="I68" s="120"/>
      <c r="J68" s="118"/>
    </row>
    <row r="69" spans="1:10" s="119" customFormat="1" ht="24" customHeight="1" x14ac:dyDescent="0.2">
      <c r="A69" s="122"/>
      <c r="B69" s="123" t="s">
        <v>130</v>
      </c>
      <c r="C69" s="96"/>
      <c r="D69" s="96"/>
      <c r="E69" s="97"/>
      <c r="F69" s="97"/>
      <c r="G69" s="97"/>
      <c r="H69" s="97"/>
      <c r="I69" s="120"/>
      <c r="J69" s="118"/>
    </row>
    <row r="70" spans="1:10" s="119" customFormat="1" ht="24" customHeight="1" x14ac:dyDescent="0.2">
      <c r="A70" s="122"/>
      <c r="B70" s="124" t="s">
        <v>131</v>
      </c>
      <c r="C70" s="96">
        <v>1048.57</v>
      </c>
      <c r="D70" s="96" t="s">
        <v>15</v>
      </c>
      <c r="E70" s="97"/>
      <c r="F70" s="97"/>
      <c r="G70" s="97"/>
      <c r="H70" s="97"/>
      <c r="I70" s="120"/>
      <c r="J70" s="118"/>
    </row>
    <row r="71" spans="1:10" s="119" customFormat="1" ht="24" customHeight="1" x14ac:dyDescent="0.2">
      <c r="A71" s="122"/>
      <c r="B71" s="124" t="s">
        <v>132</v>
      </c>
      <c r="C71" s="96">
        <v>1048.57</v>
      </c>
      <c r="D71" s="96" t="s">
        <v>15</v>
      </c>
      <c r="E71" s="97"/>
      <c r="F71" s="97"/>
      <c r="G71" s="97"/>
      <c r="H71" s="97"/>
      <c r="I71" s="120"/>
      <c r="J71" s="118"/>
    </row>
    <row r="72" spans="1:10" s="119" customFormat="1" ht="24" customHeight="1" x14ac:dyDescent="0.2">
      <c r="A72" s="122"/>
      <c r="B72" s="124" t="s">
        <v>133</v>
      </c>
      <c r="C72" s="96">
        <v>39.950000000000003</v>
      </c>
      <c r="D72" s="96" t="s">
        <v>15</v>
      </c>
      <c r="E72" s="97"/>
      <c r="F72" s="97"/>
      <c r="G72" s="97"/>
      <c r="H72" s="97"/>
      <c r="I72" s="120"/>
      <c r="J72" s="118"/>
    </row>
    <row r="73" spans="1:10" s="119" customFormat="1" ht="24" customHeight="1" x14ac:dyDescent="0.2">
      <c r="A73" s="122"/>
      <c r="B73" s="124" t="s">
        <v>134</v>
      </c>
      <c r="C73" s="96">
        <v>8.51</v>
      </c>
      <c r="D73" s="96" t="s">
        <v>15</v>
      </c>
      <c r="E73" s="97"/>
      <c r="F73" s="97"/>
      <c r="G73" s="97"/>
      <c r="H73" s="97"/>
      <c r="I73" s="120"/>
      <c r="J73" s="118"/>
    </row>
    <row r="74" spans="1:10" s="119" customFormat="1" ht="24" customHeight="1" x14ac:dyDescent="0.2">
      <c r="A74" s="122"/>
      <c r="B74" s="123" t="s">
        <v>135</v>
      </c>
      <c r="C74" s="96"/>
      <c r="D74" s="96"/>
      <c r="E74" s="97"/>
      <c r="F74" s="97"/>
      <c r="G74" s="97"/>
      <c r="H74" s="97"/>
      <c r="I74" s="120"/>
      <c r="J74" s="118"/>
    </row>
    <row r="75" spans="1:10" s="119" customFormat="1" ht="24" customHeight="1" x14ac:dyDescent="0.2">
      <c r="A75" s="122"/>
      <c r="B75" s="124" t="s">
        <v>136</v>
      </c>
      <c r="C75" s="96">
        <v>2224.17</v>
      </c>
      <c r="D75" s="96" t="s">
        <v>15</v>
      </c>
      <c r="E75" s="97"/>
      <c r="F75" s="97"/>
      <c r="G75" s="97"/>
      <c r="H75" s="97"/>
      <c r="I75" s="120"/>
      <c r="J75" s="118"/>
    </row>
    <row r="76" spans="1:10" s="119" customFormat="1" ht="24" customHeight="1" x14ac:dyDescent="0.2">
      <c r="A76" s="122"/>
      <c r="B76" s="124" t="s">
        <v>132</v>
      </c>
      <c r="C76" s="96">
        <v>2224.17</v>
      </c>
      <c r="D76" s="96" t="s">
        <v>15</v>
      </c>
      <c r="E76" s="97"/>
      <c r="F76" s="97"/>
      <c r="G76" s="97"/>
      <c r="H76" s="97"/>
      <c r="I76" s="120"/>
      <c r="J76" s="118"/>
    </row>
    <row r="77" spans="1:10" s="119" customFormat="1" ht="24" customHeight="1" x14ac:dyDescent="0.2">
      <c r="A77" s="507" t="s">
        <v>168</v>
      </c>
      <c r="B77" s="508"/>
      <c r="C77" s="508"/>
      <c r="D77" s="508"/>
      <c r="E77" s="509"/>
      <c r="F77" s="18"/>
      <c r="G77" s="18"/>
      <c r="H77" s="18"/>
      <c r="I77" s="18"/>
      <c r="J77" s="118">
        <f t="shared" si="1"/>
        <v>0</v>
      </c>
    </row>
    <row r="78" spans="1:10" s="119" customFormat="1" ht="24" customHeight="1" x14ac:dyDescent="0.2">
      <c r="A78" s="341"/>
      <c r="B78" s="341"/>
      <c r="C78" s="341"/>
      <c r="D78" s="341"/>
      <c r="E78" s="341"/>
      <c r="F78" s="342"/>
      <c r="G78" s="342"/>
      <c r="H78" s="342"/>
      <c r="I78" s="342"/>
      <c r="J78" s="118"/>
    </row>
    <row r="79" spans="1:10" s="119" customFormat="1" ht="24" customHeight="1" x14ac:dyDescent="0.2">
      <c r="A79" s="343"/>
      <c r="B79" s="343"/>
      <c r="C79" s="343"/>
      <c r="D79" s="343"/>
      <c r="E79" s="343"/>
      <c r="F79" s="344"/>
      <c r="G79" s="344"/>
      <c r="H79" s="344"/>
      <c r="I79" s="344"/>
      <c r="J79" s="118"/>
    </row>
    <row r="80" spans="1:10" s="119" customFormat="1" ht="24" customHeight="1" x14ac:dyDescent="0.2">
      <c r="A80" s="343"/>
      <c r="B80" s="165" t="s">
        <v>355</v>
      </c>
      <c r="C80" s="343"/>
      <c r="D80" s="343"/>
      <c r="E80" s="343"/>
      <c r="F80" s="344"/>
      <c r="G80" s="344"/>
      <c r="H80" s="344"/>
      <c r="I80" s="344"/>
      <c r="J80" s="118"/>
    </row>
    <row r="81" spans="1:10" s="119" customFormat="1" ht="24" customHeight="1" x14ac:dyDescent="0.2">
      <c r="A81" s="343"/>
      <c r="B81" s="343"/>
      <c r="C81" s="343"/>
      <c r="D81" s="343"/>
      <c r="E81" s="343"/>
      <c r="F81" s="344"/>
      <c r="G81" s="344"/>
      <c r="H81" s="344"/>
      <c r="I81" s="344"/>
      <c r="J81" s="118"/>
    </row>
    <row r="82" spans="1:10" s="119" customFormat="1" ht="24" customHeight="1" x14ac:dyDescent="0.2">
      <c r="A82" s="343"/>
      <c r="B82" s="343"/>
      <c r="C82" s="343"/>
      <c r="D82" s="343"/>
      <c r="E82" s="343"/>
      <c r="F82" s="344"/>
      <c r="G82" s="344"/>
      <c r="H82" s="344"/>
      <c r="I82" s="344"/>
      <c r="J82" s="118"/>
    </row>
    <row r="83" spans="1:10" s="119" customFormat="1" ht="24" customHeight="1" x14ac:dyDescent="0.2">
      <c r="A83" s="343"/>
      <c r="B83" s="343"/>
      <c r="C83" s="343"/>
      <c r="D83" s="343"/>
      <c r="E83" s="343"/>
      <c r="F83" s="344"/>
      <c r="G83" s="344"/>
      <c r="H83" s="344"/>
      <c r="I83" s="344"/>
      <c r="J83" s="118"/>
    </row>
    <row r="84" spans="1:10" s="119" customFormat="1" ht="24" customHeight="1" x14ac:dyDescent="0.2">
      <c r="A84" s="343"/>
      <c r="B84" s="343"/>
      <c r="C84" s="343"/>
      <c r="D84" s="343"/>
      <c r="E84" s="343"/>
      <c r="F84" s="344"/>
      <c r="G84" s="344"/>
      <c r="H84" s="344"/>
      <c r="I84" s="344"/>
      <c r="J84" s="118"/>
    </row>
    <row r="85" spans="1:10" s="119" customFormat="1" ht="24" customHeight="1" x14ac:dyDescent="0.2">
      <c r="A85" s="343"/>
      <c r="B85" s="343"/>
      <c r="C85" s="343"/>
      <c r="D85" s="343"/>
      <c r="E85" s="343"/>
      <c r="F85" s="344"/>
      <c r="G85" s="344"/>
      <c r="H85" s="344"/>
      <c r="I85" s="344"/>
      <c r="J85" s="118"/>
    </row>
    <row r="86" spans="1:10" s="119" customFormat="1" ht="24" customHeight="1" x14ac:dyDescent="0.2">
      <c r="A86" s="343"/>
      <c r="B86" s="343"/>
      <c r="C86" s="343"/>
      <c r="D86" s="343"/>
      <c r="E86" s="343"/>
      <c r="F86" s="344"/>
      <c r="G86" s="344"/>
      <c r="H86" s="344"/>
      <c r="I86" s="344"/>
      <c r="J86" s="118"/>
    </row>
    <row r="87" spans="1:10" s="119" customFormat="1" ht="24" customHeight="1" x14ac:dyDescent="0.2">
      <c r="A87" s="343"/>
      <c r="B87" s="343"/>
      <c r="C87" s="343"/>
      <c r="D87" s="343"/>
      <c r="E87" s="343"/>
      <c r="F87" s="344"/>
      <c r="G87" s="344"/>
      <c r="H87" s="344"/>
      <c r="I87" s="310" t="s">
        <v>344</v>
      </c>
      <c r="J87" s="118"/>
    </row>
    <row r="88" spans="1:10" s="119" customFormat="1" ht="24" customHeight="1" x14ac:dyDescent="0.2">
      <c r="A88" s="357">
        <v>1.6</v>
      </c>
      <c r="B88" s="358" t="s">
        <v>137</v>
      </c>
      <c r="C88" s="359"/>
      <c r="D88" s="359"/>
      <c r="E88" s="360"/>
      <c r="F88" s="360">
        <f t="shared" ref="F88:F89" si="5">E88*C88</f>
        <v>0</v>
      </c>
      <c r="G88" s="360"/>
      <c r="H88" s="360">
        <f t="shared" ref="H88:H89" si="6">G88*C88</f>
        <v>0</v>
      </c>
      <c r="I88" s="361">
        <f t="shared" ref="I88:I89" si="7">H88+F88</f>
        <v>0</v>
      </c>
      <c r="J88" s="118"/>
    </row>
    <row r="89" spans="1:10" s="119" customFormat="1" ht="24" customHeight="1" x14ac:dyDescent="0.2">
      <c r="A89" s="122"/>
      <c r="B89" s="123" t="s">
        <v>138</v>
      </c>
      <c r="C89" s="96"/>
      <c r="D89" s="96"/>
      <c r="E89" s="97"/>
      <c r="F89" s="97">
        <f t="shared" si="5"/>
        <v>0</v>
      </c>
      <c r="G89" s="97"/>
      <c r="H89" s="97">
        <f t="shared" si="6"/>
        <v>0</v>
      </c>
      <c r="I89" s="120">
        <f t="shared" si="7"/>
        <v>0</v>
      </c>
      <c r="J89" s="118"/>
    </row>
    <row r="90" spans="1:10" s="128" customFormat="1" ht="44.25" customHeight="1" x14ac:dyDescent="0.2">
      <c r="A90" s="125"/>
      <c r="B90" s="126" t="s">
        <v>139</v>
      </c>
      <c r="C90" s="100">
        <v>22.28</v>
      </c>
      <c r="D90" s="100" t="s">
        <v>15</v>
      </c>
      <c r="E90" s="101"/>
      <c r="F90" s="101"/>
      <c r="G90" s="101"/>
      <c r="H90" s="101"/>
      <c r="I90" s="356"/>
      <c r="J90" s="127"/>
    </row>
    <row r="91" spans="1:10" s="128" customFormat="1" ht="44.25" customHeight="1" x14ac:dyDescent="0.2">
      <c r="A91" s="125"/>
      <c r="B91" s="126" t="s">
        <v>140</v>
      </c>
      <c r="C91" s="100">
        <v>15.26</v>
      </c>
      <c r="D91" s="100" t="s">
        <v>15</v>
      </c>
      <c r="E91" s="101"/>
      <c r="F91" s="101"/>
      <c r="G91" s="101"/>
      <c r="H91" s="101"/>
      <c r="I91" s="356"/>
      <c r="J91" s="127"/>
    </row>
    <row r="92" spans="1:10" s="119" customFormat="1" ht="24" customHeight="1" x14ac:dyDescent="0.2">
      <c r="A92" s="122"/>
      <c r="B92" s="123" t="s">
        <v>141</v>
      </c>
      <c r="C92" s="96"/>
      <c r="D92" s="96"/>
      <c r="E92" s="97"/>
      <c r="F92" s="101"/>
      <c r="G92" s="97"/>
      <c r="H92" s="101"/>
      <c r="I92" s="356"/>
      <c r="J92" s="118"/>
    </row>
    <row r="93" spans="1:10" s="128" customFormat="1" ht="43.5" customHeight="1" x14ac:dyDescent="0.2">
      <c r="A93" s="125"/>
      <c r="B93" s="126" t="s">
        <v>142</v>
      </c>
      <c r="C93" s="100">
        <v>1</v>
      </c>
      <c r="D93" s="100" t="s">
        <v>14</v>
      </c>
      <c r="E93" s="101"/>
      <c r="F93" s="101"/>
      <c r="G93" s="101"/>
      <c r="H93" s="101"/>
      <c r="I93" s="356"/>
      <c r="J93" s="127"/>
    </row>
    <row r="94" spans="1:10" s="128" customFormat="1" ht="43.5" customHeight="1" x14ac:dyDescent="0.2">
      <c r="A94" s="125"/>
      <c r="B94" s="126" t="s">
        <v>143</v>
      </c>
      <c r="C94" s="100">
        <v>1</v>
      </c>
      <c r="D94" s="100" t="s">
        <v>14</v>
      </c>
      <c r="E94" s="101"/>
      <c r="F94" s="101"/>
      <c r="G94" s="101"/>
      <c r="H94" s="101"/>
      <c r="I94" s="356"/>
      <c r="J94" s="127"/>
    </row>
    <row r="95" spans="1:10" s="128" customFormat="1" ht="43.5" customHeight="1" x14ac:dyDescent="0.2">
      <c r="A95" s="125"/>
      <c r="B95" s="126" t="s">
        <v>144</v>
      </c>
      <c r="C95" s="100">
        <v>1</v>
      </c>
      <c r="D95" s="100" t="s">
        <v>14</v>
      </c>
      <c r="E95" s="101"/>
      <c r="F95" s="101"/>
      <c r="G95" s="101"/>
      <c r="H95" s="101"/>
      <c r="I95" s="356"/>
      <c r="J95" s="127"/>
    </row>
    <row r="96" spans="1:10" s="128" customFormat="1" ht="43.5" customHeight="1" x14ac:dyDescent="0.2">
      <c r="A96" s="125"/>
      <c r="B96" s="126" t="s">
        <v>145</v>
      </c>
      <c r="C96" s="100">
        <v>1</v>
      </c>
      <c r="D96" s="100" t="s">
        <v>14</v>
      </c>
      <c r="E96" s="101"/>
      <c r="F96" s="101"/>
      <c r="G96" s="101"/>
      <c r="H96" s="101"/>
      <c r="I96" s="356"/>
      <c r="J96" s="127"/>
    </row>
    <row r="97" spans="1:10" s="128" customFormat="1" ht="43.5" customHeight="1" x14ac:dyDescent="0.2">
      <c r="A97" s="125"/>
      <c r="B97" s="126" t="s">
        <v>146</v>
      </c>
      <c r="C97" s="100">
        <v>1</v>
      </c>
      <c r="D97" s="100" t="s">
        <v>14</v>
      </c>
      <c r="E97" s="101"/>
      <c r="F97" s="101"/>
      <c r="G97" s="101"/>
      <c r="H97" s="101"/>
      <c r="I97" s="356"/>
      <c r="J97" s="127"/>
    </row>
    <row r="98" spans="1:10" s="128" customFormat="1" ht="43.5" customHeight="1" x14ac:dyDescent="0.2">
      <c r="A98" s="125"/>
      <c r="B98" s="126" t="s">
        <v>147</v>
      </c>
      <c r="C98" s="100">
        <v>2</v>
      </c>
      <c r="D98" s="100" t="s">
        <v>14</v>
      </c>
      <c r="E98" s="101"/>
      <c r="F98" s="101"/>
      <c r="G98" s="101"/>
      <c r="H98" s="101"/>
      <c r="I98" s="356"/>
      <c r="J98" s="127"/>
    </row>
    <row r="99" spans="1:10" s="128" customFormat="1" ht="43.5" customHeight="1" x14ac:dyDescent="0.2">
      <c r="A99" s="125"/>
      <c r="B99" s="126" t="s">
        <v>148</v>
      </c>
      <c r="C99" s="100">
        <v>1</v>
      </c>
      <c r="D99" s="100" t="s">
        <v>14</v>
      </c>
      <c r="E99" s="101"/>
      <c r="F99" s="101"/>
      <c r="G99" s="101"/>
      <c r="H99" s="101"/>
      <c r="I99" s="356"/>
      <c r="J99" s="127"/>
    </row>
    <row r="100" spans="1:10" s="119" customFormat="1" ht="24" customHeight="1" x14ac:dyDescent="0.2">
      <c r="A100" s="122"/>
      <c r="B100" s="124" t="s">
        <v>149</v>
      </c>
      <c r="C100" s="96">
        <v>1</v>
      </c>
      <c r="D100" s="96" t="s">
        <v>14</v>
      </c>
      <c r="E100" s="97"/>
      <c r="F100" s="101"/>
      <c r="G100" s="97"/>
      <c r="H100" s="101"/>
      <c r="I100" s="356"/>
      <c r="J100" s="118"/>
    </row>
    <row r="101" spans="1:10" s="119" customFormat="1" ht="24" customHeight="1" x14ac:dyDescent="0.2">
      <c r="A101" s="507" t="s">
        <v>169</v>
      </c>
      <c r="B101" s="508"/>
      <c r="C101" s="508"/>
      <c r="D101" s="508"/>
      <c r="E101" s="509"/>
      <c r="F101" s="18"/>
      <c r="G101" s="18"/>
      <c r="H101" s="18"/>
      <c r="I101" s="18"/>
      <c r="J101" s="118"/>
    </row>
    <row r="102" spans="1:10" s="119" customFormat="1" ht="24" customHeight="1" x14ac:dyDescent="0.2">
      <c r="A102" s="144">
        <v>1.7</v>
      </c>
      <c r="B102" s="129" t="s">
        <v>150</v>
      </c>
      <c r="C102" s="96"/>
      <c r="D102" s="96"/>
      <c r="E102" s="97"/>
      <c r="F102" s="97"/>
      <c r="G102" s="97"/>
      <c r="H102" s="97"/>
      <c r="I102" s="120"/>
      <c r="J102" s="118"/>
    </row>
    <row r="103" spans="1:10" s="146" customFormat="1" ht="24" customHeight="1" x14ac:dyDescent="0.2">
      <c r="A103" s="145"/>
      <c r="B103" s="386" t="s">
        <v>151</v>
      </c>
      <c r="C103" s="97">
        <v>101.93</v>
      </c>
      <c r="D103" s="318" t="s">
        <v>15</v>
      </c>
      <c r="E103" s="97">
        <f>140/(0.6*1.2)*1.17</f>
        <v>227.5</v>
      </c>
      <c r="F103" s="131">
        <f t="shared" ref="F103:F112" si="8">+E103*C103</f>
        <v>23189.075000000001</v>
      </c>
      <c r="G103" s="97">
        <f>E103*0.3</f>
        <v>68.25</v>
      </c>
      <c r="H103" s="97">
        <f>G103*C103</f>
        <v>6956.7225000000008</v>
      </c>
      <c r="I103" s="120">
        <f t="shared" ref="I103:I112" si="9">H103+F103</f>
        <v>30145.797500000001</v>
      </c>
      <c r="J103" s="118"/>
    </row>
    <row r="104" spans="1:10" s="146" customFormat="1" ht="24" customHeight="1" x14ac:dyDescent="0.2">
      <c r="A104" s="145"/>
      <c r="B104" s="124" t="s">
        <v>152</v>
      </c>
      <c r="C104" s="97">
        <v>105.43</v>
      </c>
      <c r="D104" s="318" t="s">
        <v>15</v>
      </c>
      <c r="E104" s="97">
        <v>751</v>
      </c>
      <c r="F104" s="131">
        <f t="shared" si="8"/>
        <v>79177.930000000008</v>
      </c>
      <c r="G104" s="97">
        <v>140</v>
      </c>
      <c r="H104" s="97">
        <f t="shared" ref="H104:H112" si="10">G104*C104</f>
        <v>14760.2</v>
      </c>
      <c r="I104" s="120">
        <f t="shared" si="9"/>
        <v>93938.13</v>
      </c>
      <c r="J104" s="118"/>
    </row>
    <row r="105" spans="1:10" s="146" customFormat="1" ht="24" customHeight="1" x14ac:dyDescent="0.2">
      <c r="A105" s="145"/>
      <c r="B105" s="388" t="s">
        <v>304</v>
      </c>
      <c r="C105" s="97">
        <v>76.38</v>
      </c>
      <c r="D105" s="318" t="s">
        <v>15</v>
      </c>
      <c r="E105" s="97">
        <f>1284/(0.6*1.2)</f>
        <v>1783.3333333333335</v>
      </c>
      <c r="F105" s="131">
        <f t="shared" si="8"/>
        <v>136211</v>
      </c>
      <c r="G105" s="97">
        <f>E105*0.3</f>
        <v>535</v>
      </c>
      <c r="H105" s="97">
        <f t="shared" si="10"/>
        <v>40863.299999999996</v>
      </c>
      <c r="I105" s="120">
        <f t="shared" si="9"/>
        <v>177074.3</v>
      </c>
      <c r="J105" s="118"/>
    </row>
    <row r="106" spans="1:10" s="146" customFormat="1" ht="24" customHeight="1" x14ac:dyDescent="0.2">
      <c r="A106" s="145"/>
      <c r="B106" s="124" t="s">
        <v>153</v>
      </c>
      <c r="C106" s="97">
        <v>45.75</v>
      </c>
      <c r="D106" s="318" t="s">
        <v>15</v>
      </c>
      <c r="E106" s="97">
        <v>0</v>
      </c>
      <c r="F106" s="131">
        <f t="shared" si="8"/>
        <v>0</v>
      </c>
      <c r="G106" s="97">
        <v>10</v>
      </c>
      <c r="H106" s="97">
        <f t="shared" si="10"/>
        <v>457.5</v>
      </c>
      <c r="I106" s="120">
        <f t="shared" si="9"/>
        <v>457.5</v>
      </c>
      <c r="J106" s="118"/>
    </row>
    <row r="107" spans="1:10" s="146" customFormat="1" ht="24" customHeight="1" x14ac:dyDescent="0.2">
      <c r="A107" s="145"/>
      <c r="B107" s="124" t="str">
        <f>B72</f>
        <v>ผนังก่ออิฐ ฉาบปูนเรียบ สองด้าน(ห้องเก็บของ)</v>
      </c>
      <c r="C107" s="97">
        <v>5.18</v>
      </c>
      <c r="D107" s="318" t="s">
        <v>15</v>
      </c>
      <c r="E107" s="97">
        <f>E72</f>
        <v>0</v>
      </c>
      <c r="F107" s="131">
        <f t="shared" si="8"/>
        <v>0</v>
      </c>
      <c r="G107" s="97">
        <f>G72</f>
        <v>0</v>
      </c>
      <c r="H107" s="97">
        <f t="shared" si="10"/>
        <v>0</v>
      </c>
      <c r="I107" s="120">
        <f t="shared" si="9"/>
        <v>0</v>
      </c>
      <c r="J107" s="118"/>
    </row>
    <row r="108" spans="1:10" s="146" customFormat="1" ht="24" customHeight="1" x14ac:dyDescent="0.2">
      <c r="A108" s="145"/>
      <c r="B108" s="124" t="s">
        <v>154</v>
      </c>
      <c r="C108" s="97">
        <v>5.18</v>
      </c>
      <c r="D108" s="318" t="s">
        <v>15</v>
      </c>
      <c r="E108" s="97">
        <f>E71</f>
        <v>0</v>
      </c>
      <c r="F108" s="131">
        <f t="shared" si="8"/>
        <v>0</v>
      </c>
      <c r="G108" s="97">
        <f>G71</f>
        <v>0</v>
      </c>
      <c r="H108" s="97">
        <f t="shared" si="10"/>
        <v>0</v>
      </c>
      <c r="I108" s="120">
        <f t="shared" si="9"/>
        <v>0</v>
      </c>
      <c r="J108" s="118"/>
    </row>
    <row r="109" spans="1:10" s="146" customFormat="1" ht="24" customHeight="1" x14ac:dyDescent="0.2">
      <c r="A109" s="145"/>
      <c r="B109" s="387" t="s">
        <v>155</v>
      </c>
      <c r="C109" s="97">
        <v>60.87</v>
      </c>
      <c r="D109" s="318" t="s">
        <v>15</v>
      </c>
      <c r="E109" s="97">
        <v>480</v>
      </c>
      <c r="F109" s="131">
        <f t="shared" si="8"/>
        <v>29217.599999999999</v>
      </c>
      <c r="G109" s="97">
        <f>E109*0.3</f>
        <v>144</v>
      </c>
      <c r="H109" s="97">
        <f t="shared" si="10"/>
        <v>8765.2799999999988</v>
      </c>
      <c r="I109" s="120">
        <f t="shared" si="9"/>
        <v>37982.879999999997</v>
      </c>
      <c r="J109" s="118"/>
    </row>
    <row r="110" spans="1:10" s="119" customFormat="1" ht="24" customHeight="1" x14ac:dyDescent="0.2">
      <c r="A110" s="122"/>
      <c r="B110" s="124" t="s">
        <v>156</v>
      </c>
      <c r="C110" s="97">
        <v>63</v>
      </c>
      <c r="D110" s="318" t="s">
        <v>15</v>
      </c>
      <c r="E110" s="97">
        <v>36</v>
      </c>
      <c r="F110" s="131">
        <f t="shared" si="8"/>
        <v>2268</v>
      </c>
      <c r="G110" s="97">
        <v>34</v>
      </c>
      <c r="H110" s="97">
        <f t="shared" si="10"/>
        <v>2142</v>
      </c>
      <c r="I110" s="120">
        <f t="shared" si="9"/>
        <v>4410</v>
      </c>
      <c r="J110" s="118"/>
    </row>
    <row r="111" spans="1:10" s="119" customFormat="1" ht="24" customHeight="1" x14ac:dyDescent="0.2">
      <c r="A111" s="122"/>
      <c r="B111" s="386" t="s">
        <v>157</v>
      </c>
      <c r="C111" s="97">
        <v>1.75</v>
      </c>
      <c r="D111" s="318" t="s">
        <v>15</v>
      </c>
      <c r="E111" s="97">
        <v>1450</v>
      </c>
      <c r="F111" s="131">
        <f t="shared" si="8"/>
        <v>2537.5</v>
      </c>
      <c r="G111" s="97">
        <f>E111*0.3</f>
        <v>435</v>
      </c>
      <c r="H111" s="97">
        <f t="shared" si="10"/>
        <v>761.25</v>
      </c>
      <c r="I111" s="120">
        <f t="shared" si="9"/>
        <v>3298.75</v>
      </c>
      <c r="J111" s="118"/>
    </row>
    <row r="112" spans="1:10" s="146" customFormat="1" ht="24" customHeight="1" x14ac:dyDescent="0.2">
      <c r="A112" s="145"/>
      <c r="B112" s="124" t="s">
        <v>158</v>
      </c>
      <c r="C112" s="97">
        <v>2</v>
      </c>
      <c r="D112" s="318" t="s">
        <v>14</v>
      </c>
      <c r="E112" s="97">
        <v>850</v>
      </c>
      <c r="F112" s="131">
        <f t="shared" si="8"/>
        <v>1700</v>
      </c>
      <c r="G112" s="97">
        <v>100</v>
      </c>
      <c r="H112" s="97">
        <f t="shared" si="10"/>
        <v>200</v>
      </c>
      <c r="I112" s="120">
        <f t="shared" si="9"/>
        <v>1900</v>
      </c>
      <c r="J112" s="118"/>
    </row>
    <row r="113" spans="1:10" s="119" customFormat="1" ht="24" customHeight="1" x14ac:dyDescent="0.2">
      <c r="A113" s="507" t="s">
        <v>170</v>
      </c>
      <c r="B113" s="508"/>
      <c r="C113" s="508"/>
      <c r="D113" s="508"/>
      <c r="E113" s="509"/>
      <c r="F113" s="18">
        <f>SUM(F102:F112)</f>
        <v>274301.10499999998</v>
      </c>
      <c r="G113" s="18"/>
      <c r="H113" s="18">
        <f t="shared" ref="H113:I113" si="11">SUM(H102:H112)</f>
        <v>74906.252500000002</v>
      </c>
      <c r="I113" s="18">
        <f t="shared" si="11"/>
        <v>349207.35749999998</v>
      </c>
      <c r="J113" s="118">
        <f t="shared" ref="J113:J126" si="12">F113+H113</f>
        <v>349207.35749999998</v>
      </c>
    </row>
    <row r="114" spans="1:10" s="119" customFormat="1" ht="24" customHeight="1" x14ac:dyDescent="0.2">
      <c r="A114" s="341"/>
      <c r="B114" s="341"/>
      <c r="C114" s="341"/>
      <c r="D114" s="341"/>
      <c r="E114" s="341"/>
      <c r="F114" s="342"/>
      <c r="G114" s="342"/>
      <c r="H114" s="342"/>
      <c r="I114" s="342"/>
      <c r="J114" s="118"/>
    </row>
    <row r="115" spans="1:10" s="119" customFormat="1" ht="24" customHeight="1" x14ac:dyDescent="0.2">
      <c r="A115" s="343"/>
      <c r="B115" s="343"/>
      <c r="C115" s="343"/>
      <c r="D115" s="343"/>
      <c r="E115" s="343"/>
      <c r="F115" s="344"/>
      <c r="G115" s="344"/>
      <c r="H115" s="344"/>
      <c r="I115" s="344"/>
      <c r="J115" s="118"/>
    </row>
    <row r="116" spans="1:10" s="119" customFormat="1" ht="24" customHeight="1" x14ac:dyDescent="0.2">
      <c r="A116" s="343"/>
      <c r="B116" s="165" t="s">
        <v>355</v>
      </c>
      <c r="C116" s="343"/>
      <c r="D116" s="343"/>
      <c r="E116" s="343"/>
      <c r="F116" s="344"/>
      <c r="G116" s="344"/>
      <c r="H116" s="344"/>
      <c r="I116" s="344"/>
      <c r="J116" s="118"/>
    </row>
    <row r="117" spans="1:10" s="119" customFormat="1" ht="24" customHeight="1" x14ac:dyDescent="0.2">
      <c r="A117" s="343"/>
      <c r="B117" s="343"/>
      <c r="C117" s="343"/>
      <c r="D117" s="343"/>
      <c r="E117" s="343"/>
      <c r="F117" s="344"/>
      <c r="G117" s="344"/>
      <c r="H117" s="344"/>
      <c r="I117" s="344"/>
      <c r="J117" s="118"/>
    </row>
    <row r="118" spans="1:10" s="119" customFormat="1" ht="24" customHeight="1" x14ac:dyDescent="0.2">
      <c r="A118" s="343"/>
      <c r="B118" s="343"/>
      <c r="C118" s="343"/>
      <c r="D118" s="343"/>
      <c r="E118" s="343"/>
      <c r="F118" s="344"/>
      <c r="G118" s="344"/>
      <c r="H118" s="344"/>
      <c r="I118" s="344"/>
      <c r="J118" s="118"/>
    </row>
    <row r="119" spans="1:10" s="119" customFormat="1" ht="24" customHeight="1" x14ac:dyDescent="0.2">
      <c r="A119" s="343"/>
      <c r="B119" s="343"/>
      <c r="C119" s="343"/>
      <c r="D119" s="343"/>
      <c r="E119" s="343"/>
      <c r="F119" s="344"/>
      <c r="G119" s="344"/>
      <c r="H119" s="344"/>
      <c r="I119" s="310" t="s">
        <v>345</v>
      </c>
      <c r="J119" s="118"/>
    </row>
    <row r="120" spans="1:10" s="119" customFormat="1" ht="24" customHeight="1" x14ac:dyDescent="0.2">
      <c r="A120" s="357">
        <v>1.8</v>
      </c>
      <c r="B120" s="362" t="s">
        <v>159</v>
      </c>
      <c r="C120" s="359"/>
      <c r="D120" s="359"/>
      <c r="E120" s="360"/>
      <c r="F120" s="360"/>
      <c r="G120" s="360"/>
      <c r="H120" s="360"/>
      <c r="I120" s="361"/>
      <c r="J120" s="118"/>
    </row>
    <row r="121" spans="1:10" s="119" customFormat="1" ht="24" customHeight="1" x14ac:dyDescent="0.2">
      <c r="A121" s="122"/>
      <c r="B121" s="132" t="s">
        <v>160</v>
      </c>
      <c r="C121" s="97">
        <v>44.29</v>
      </c>
      <c r="D121" s="130" t="s">
        <v>15</v>
      </c>
      <c r="E121" s="97"/>
      <c r="F121" s="131"/>
      <c r="G121" s="97"/>
      <c r="H121" s="97"/>
      <c r="I121" s="120"/>
      <c r="J121" s="118"/>
    </row>
    <row r="122" spans="1:10" s="119" customFormat="1" ht="24" customHeight="1" x14ac:dyDescent="0.35">
      <c r="A122" s="122"/>
      <c r="B122" s="133" t="s">
        <v>118</v>
      </c>
      <c r="C122" s="97">
        <v>128.59</v>
      </c>
      <c r="D122" s="130" t="s">
        <v>18</v>
      </c>
      <c r="E122" s="97"/>
      <c r="F122" s="131"/>
      <c r="G122" s="97"/>
      <c r="H122" s="97"/>
      <c r="I122" s="120"/>
      <c r="J122" s="118"/>
    </row>
    <row r="123" spans="1:10" s="119" customFormat="1" ht="24" customHeight="1" x14ac:dyDescent="0.35">
      <c r="A123" s="122"/>
      <c r="B123" s="133" t="s">
        <v>161</v>
      </c>
      <c r="C123" s="97">
        <v>290.726</v>
      </c>
      <c r="D123" s="130" t="s">
        <v>18</v>
      </c>
      <c r="E123" s="97"/>
      <c r="F123" s="131"/>
      <c r="G123" s="97"/>
      <c r="H123" s="97"/>
      <c r="I123" s="120"/>
      <c r="J123" s="118"/>
    </row>
    <row r="124" spans="1:10" s="119" customFormat="1" ht="24" customHeight="1" x14ac:dyDescent="0.35">
      <c r="A124" s="122"/>
      <c r="B124" s="133" t="s">
        <v>123</v>
      </c>
      <c r="C124" s="97">
        <v>132.03900000000002</v>
      </c>
      <c r="D124" s="130" t="s">
        <v>18</v>
      </c>
      <c r="E124" s="97"/>
      <c r="F124" s="131"/>
      <c r="G124" s="97"/>
      <c r="H124" s="97"/>
      <c r="I124" s="120"/>
      <c r="J124" s="118"/>
    </row>
    <row r="125" spans="1:10" s="119" customFormat="1" ht="24" customHeight="1" x14ac:dyDescent="0.2">
      <c r="A125" s="122"/>
      <c r="B125" s="132" t="s">
        <v>110</v>
      </c>
      <c r="C125" s="97">
        <v>43.235999999999997</v>
      </c>
      <c r="D125" s="130" t="s">
        <v>15</v>
      </c>
      <c r="E125" s="97"/>
      <c r="F125" s="131"/>
      <c r="G125" s="97"/>
      <c r="H125" s="97"/>
      <c r="I125" s="120"/>
      <c r="J125" s="118"/>
    </row>
    <row r="126" spans="1:10" s="119" customFormat="1" ht="24" customHeight="1" x14ac:dyDescent="0.2">
      <c r="A126" s="507" t="s">
        <v>171</v>
      </c>
      <c r="B126" s="508"/>
      <c r="C126" s="508"/>
      <c r="D126" s="508"/>
      <c r="E126" s="509"/>
      <c r="F126" s="18"/>
      <c r="G126" s="18"/>
      <c r="H126" s="18"/>
      <c r="I126" s="18"/>
      <c r="J126" s="118">
        <f t="shared" si="12"/>
        <v>0</v>
      </c>
    </row>
    <row r="127" spans="1:10" s="119" customFormat="1" ht="24" customHeight="1" x14ac:dyDescent="0.2">
      <c r="A127" s="144">
        <v>1.9</v>
      </c>
      <c r="B127" s="129" t="s">
        <v>238</v>
      </c>
      <c r="C127" s="96"/>
      <c r="D127" s="96"/>
      <c r="E127" s="97"/>
      <c r="F127" s="97"/>
      <c r="G127" s="97"/>
      <c r="H127" s="97"/>
      <c r="I127" s="120"/>
      <c r="J127" s="118"/>
    </row>
    <row r="128" spans="1:10" s="119" customFormat="1" ht="24" customHeight="1" x14ac:dyDescent="0.2">
      <c r="A128" s="122"/>
      <c r="B128" s="123" t="s">
        <v>130</v>
      </c>
      <c r="C128" s="96"/>
      <c r="D128" s="96"/>
      <c r="E128" s="97"/>
      <c r="F128" s="97"/>
      <c r="G128" s="97"/>
      <c r="H128" s="97"/>
      <c r="I128" s="120"/>
      <c r="J128" s="118"/>
    </row>
    <row r="129" spans="1:10" s="119" customFormat="1" ht="24" customHeight="1" x14ac:dyDescent="0.2">
      <c r="A129" s="122"/>
      <c r="B129" s="124" t="s">
        <v>131</v>
      </c>
      <c r="C129" s="96">
        <v>3557</v>
      </c>
      <c r="D129" s="96" t="s">
        <v>15</v>
      </c>
      <c r="E129" s="97"/>
      <c r="F129" s="97"/>
      <c r="G129" s="97"/>
      <c r="H129" s="97"/>
      <c r="I129" s="120"/>
      <c r="J129" s="118"/>
    </row>
    <row r="130" spans="1:10" s="119" customFormat="1" ht="24" customHeight="1" x14ac:dyDescent="0.2">
      <c r="A130" s="122"/>
      <c r="B130" s="124" t="s">
        <v>132</v>
      </c>
      <c r="C130" s="96">
        <v>3557</v>
      </c>
      <c r="D130" s="96" t="s">
        <v>15</v>
      </c>
      <c r="E130" s="97"/>
      <c r="F130" s="97"/>
      <c r="G130" s="97"/>
      <c r="H130" s="97"/>
      <c r="I130" s="120"/>
      <c r="J130" s="118"/>
    </row>
    <row r="131" spans="1:10" s="119" customFormat="1" ht="24" customHeight="1" x14ac:dyDescent="0.2">
      <c r="A131" s="507" t="s">
        <v>239</v>
      </c>
      <c r="B131" s="508"/>
      <c r="C131" s="508"/>
      <c r="D131" s="508"/>
      <c r="E131" s="509"/>
      <c r="F131" s="18"/>
      <c r="G131" s="18"/>
      <c r="H131" s="18"/>
      <c r="I131" s="18"/>
      <c r="J131" s="118">
        <f t="shared" ref="J131" si="13">F131+H131</f>
        <v>0</v>
      </c>
    </row>
    <row r="132" spans="1:10" s="119" customFormat="1" ht="24" customHeight="1" x14ac:dyDescent="0.2">
      <c r="A132" s="319">
        <v>1.1000000000000001</v>
      </c>
      <c r="B132" s="129" t="s">
        <v>240</v>
      </c>
      <c r="C132" s="96">
        <v>23</v>
      </c>
      <c r="D132" s="96" t="s">
        <v>244</v>
      </c>
      <c r="E132" s="97"/>
      <c r="F132" s="97"/>
      <c r="G132" s="97"/>
      <c r="H132" s="97"/>
      <c r="I132" s="120"/>
      <c r="J132" s="118"/>
    </row>
    <row r="133" spans="1:10" s="119" customFormat="1" ht="24" customHeight="1" x14ac:dyDescent="0.2">
      <c r="A133" s="319"/>
      <c r="B133" s="124" t="s">
        <v>241</v>
      </c>
      <c r="C133" s="96">
        <f>(3.14*0.3*0.3/4)*0.3*C132*1.3</f>
        <v>0.63373049999999986</v>
      </c>
      <c r="D133" s="96" t="s">
        <v>242</v>
      </c>
      <c r="E133" s="97"/>
      <c r="F133" s="97"/>
      <c r="G133" s="97"/>
      <c r="H133" s="97"/>
      <c r="I133" s="120"/>
      <c r="J133" s="118"/>
    </row>
    <row r="134" spans="1:10" s="119" customFormat="1" ht="24" customHeight="1" x14ac:dyDescent="0.2">
      <c r="A134" s="122"/>
      <c r="B134" s="124" t="s">
        <v>243</v>
      </c>
      <c r="C134" s="96">
        <f>0.9*C132*6.36*1.05</f>
        <v>138.23460000000003</v>
      </c>
      <c r="D134" s="96" t="s">
        <v>18</v>
      </c>
      <c r="E134" s="97"/>
      <c r="F134" s="97"/>
      <c r="G134" s="97"/>
      <c r="H134" s="97"/>
      <c r="I134" s="120"/>
      <c r="J134" s="118"/>
    </row>
    <row r="135" spans="1:10" s="119" customFormat="1" ht="24" customHeight="1" x14ac:dyDescent="0.2">
      <c r="A135" s="122"/>
      <c r="B135" s="124" t="s">
        <v>245</v>
      </c>
      <c r="C135" s="96">
        <f>(3.14*0.08*0.08/4)*C132*31.4</f>
        <v>3.6283328000000004</v>
      </c>
      <c r="D135" s="96" t="s">
        <v>18</v>
      </c>
      <c r="E135" s="97"/>
      <c r="F135" s="97"/>
      <c r="G135" s="97"/>
      <c r="H135" s="97"/>
      <c r="I135" s="120"/>
      <c r="J135" s="118"/>
    </row>
    <row r="136" spans="1:10" s="119" customFormat="1" ht="24" customHeight="1" x14ac:dyDescent="0.2">
      <c r="A136" s="122"/>
      <c r="B136" s="124" t="s">
        <v>26</v>
      </c>
      <c r="C136" s="96">
        <f>C133</f>
        <v>0.63373049999999986</v>
      </c>
      <c r="D136" s="96" t="s">
        <v>242</v>
      </c>
      <c r="E136" s="97"/>
      <c r="F136" s="97"/>
      <c r="G136" s="97"/>
      <c r="H136" s="97"/>
      <c r="I136" s="120"/>
      <c r="J136" s="118"/>
    </row>
    <row r="137" spans="1:10" s="119" customFormat="1" ht="24" customHeight="1" x14ac:dyDescent="0.2">
      <c r="A137" s="122"/>
      <c r="B137" s="124" t="s">
        <v>110</v>
      </c>
      <c r="C137" s="96">
        <f>3.14*0.08*0.7*1.1*C132</f>
        <v>4.4487520000000007</v>
      </c>
      <c r="D137" s="96" t="s">
        <v>15</v>
      </c>
      <c r="E137" s="97"/>
      <c r="F137" s="97"/>
      <c r="G137" s="97"/>
      <c r="H137" s="97"/>
      <c r="I137" s="120"/>
      <c r="J137" s="118"/>
    </row>
    <row r="138" spans="1:10" s="119" customFormat="1" ht="24" customHeight="1" x14ac:dyDescent="0.2">
      <c r="A138" s="507" t="s">
        <v>246</v>
      </c>
      <c r="B138" s="508"/>
      <c r="C138" s="508"/>
      <c r="D138" s="508"/>
      <c r="E138" s="509"/>
      <c r="F138" s="18"/>
      <c r="G138" s="18"/>
      <c r="H138" s="18"/>
      <c r="I138" s="18"/>
      <c r="J138" s="118">
        <f t="shared" ref="J138" si="14">F138+H138</f>
        <v>0</v>
      </c>
    </row>
    <row r="139" spans="1:10" s="119" customFormat="1" ht="24" customHeight="1" x14ac:dyDescent="0.2">
      <c r="A139" s="144">
        <v>1.1100000000000001</v>
      </c>
      <c r="B139" s="129" t="s">
        <v>247</v>
      </c>
      <c r="C139" s="96"/>
      <c r="D139" s="96"/>
      <c r="E139" s="97"/>
      <c r="F139" s="97"/>
      <c r="G139" s="97"/>
      <c r="H139" s="97"/>
      <c r="I139" s="120"/>
      <c r="J139" s="118"/>
    </row>
    <row r="140" spans="1:10" s="119" customFormat="1" ht="24" customHeight="1" x14ac:dyDescent="0.2">
      <c r="A140" s="122"/>
      <c r="B140" s="124" t="s">
        <v>305</v>
      </c>
      <c r="C140" s="96">
        <f>(6.25+3+11.2+8.3+2.7+11+6+16+3)*0.4*2</f>
        <v>53.960000000000008</v>
      </c>
      <c r="D140" s="96" t="s">
        <v>15</v>
      </c>
      <c r="E140" s="97"/>
      <c r="F140" s="97"/>
      <c r="G140" s="97"/>
      <c r="H140" s="97"/>
      <c r="I140" s="120"/>
      <c r="J140" s="118"/>
    </row>
    <row r="141" spans="1:10" s="119" customFormat="1" ht="24" customHeight="1" x14ac:dyDescent="0.2">
      <c r="A141" s="122"/>
      <c r="B141" s="124" t="s">
        <v>306</v>
      </c>
      <c r="C141" s="96">
        <f>65*0.4*1.3</f>
        <v>33.800000000000004</v>
      </c>
      <c r="D141" s="96" t="s">
        <v>242</v>
      </c>
      <c r="E141" s="97"/>
      <c r="F141" s="97"/>
      <c r="G141" s="97"/>
      <c r="H141" s="97"/>
      <c r="I141" s="120"/>
      <c r="J141" s="118"/>
    </row>
    <row r="142" spans="1:10" s="119" customFormat="1" ht="24" customHeight="1" x14ac:dyDescent="0.2">
      <c r="A142" s="122"/>
      <c r="B142" s="124" t="s">
        <v>307</v>
      </c>
      <c r="C142" s="96">
        <f>(6.25+3+11.2+8.3+2.7+11+6+16+3)*0.1*0.3</f>
        <v>2.0235000000000003</v>
      </c>
      <c r="D142" s="96" t="s">
        <v>242</v>
      </c>
      <c r="E142" s="97"/>
      <c r="F142" s="97"/>
      <c r="G142" s="97"/>
      <c r="H142" s="97"/>
      <c r="I142" s="120"/>
      <c r="J142" s="118"/>
    </row>
    <row r="143" spans="1:10" s="119" customFormat="1" ht="24" customHeight="1" x14ac:dyDescent="0.2">
      <c r="A143" s="122"/>
      <c r="B143" s="124" t="s">
        <v>308</v>
      </c>
      <c r="C143" s="96">
        <f>(6.25+3+11.2+8.3+2.7+11+6+16+3)*0.3*0.499</f>
        <v>10.097265</v>
      </c>
      <c r="D143" s="96" t="s">
        <v>18</v>
      </c>
      <c r="E143" s="97"/>
      <c r="F143" s="97"/>
      <c r="G143" s="97"/>
      <c r="H143" s="97"/>
      <c r="I143" s="120"/>
      <c r="J143" s="118"/>
    </row>
    <row r="144" spans="1:10" s="119" customFormat="1" ht="24" customHeight="1" x14ac:dyDescent="0.2">
      <c r="A144" s="122"/>
      <c r="B144" s="124" t="s">
        <v>248</v>
      </c>
      <c r="C144" s="97">
        <f>C140</f>
        <v>53.960000000000008</v>
      </c>
      <c r="D144" s="318" t="s">
        <v>15</v>
      </c>
      <c r="E144" s="97"/>
      <c r="F144" s="97"/>
      <c r="G144" s="97"/>
      <c r="H144" s="97"/>
      <c r="I144" s="120"/>
      <c r="J144" s="118"/>
    </row>
    <row r="145" spans="1:10" s="119" customFormat="1" ht="24" customHeight="1" x14ac:dyDescent="0.2">
      <c r="A145" s="122"/>
      <c r="B145" s="124" t="s">
        <v>326</v>
      </c>
      <c r="C145" s="97">
        <v>45</v>
      </c>
      <c r="D145" s="318" t="s">
        <v>327</v>
      </c>
      <c r="E145" s="97"/>
      <c r="F145" s="97"/>
      <c r="G145" s="97"/>
      <c r="H145" s="97"/>
      <c r="I145" s="120"/>
      <c r="J145" s="118"/>
    </row>
    <row r="146" spans="1:10" s="119" customFormat="1" ht="24" customHeight="1" x14ac:dyDescent="0.2">
      <c r="A146" s="507" t="s">
        <v>249</v>
      </c>
      <c r="B146" s="508"/>
      <c r="C146" s="508"/>
      <c r="D146" s="508"/>
      <c r="E146" s="509"/>
      <c r="F146" s="18"/>
      <c r="G146" s="18"/>
      <c r="H146" s="18"/>
      <c r="I146" s="18"/>
      <c r="J146" s="118"/>
    </row>
    <row r="147" spans="1:10" s="119" customFormat="1" ht="24" customHeight="1" x14ac:dyDescent="0.2">
      <c r="A147" s="144">
        <v>1.1200000000000001</v>
      </c>
      <c r="B147" s="129" t="s">
        <v>272</v>
      </c>
      <c r="C147" s="96"/>
      <c r="D147" s="96"/>
      <c r="E147" s="97"/>
      <c r="F147" s="97"/>
      <c r="G147" s="97"/>
      <c r="H147" s="97"/>
      <c r="I147" s="120"/>
      <c r="J147" s="118"/>
    </row>
    <row r="148" spans="1:10" s="119" customFormat="1" ht="24" customHeight="1" x14ac:dyDescent="0.2">
      <c r="A148" s="122"/>
      <c r="B148" s="387" t="s">
        <v>273</v>
      </c>
      <c r="C148" s="96">
        <v>12</v>
      </c>
      <c r="D148" s="96" t="s">
        <v>14</v>
      </c>
      <c r="E148" s="97"/>
      <c r="F148" s="97"/>
      <c r="G148" s="97"/>
      <c r="H148" s="97"/>
      <c r="I148" s="120"/>
      <c r="J148" s="118"/>
    </row>
    <row r="149" spans="1:10" s="119" customFormat="1" ht="24" customHeight="1" x14ac:dyDescent="0.2">
      <c r="A149" s="507" t="s">
        <v>278</v>
      </c>
      <c r="B149" s="508"/>
      <c r="C149" s="508"/>
      <c r="D149" s="508"/>
      <c r="E149" s="509"/>
      <c r="F149" s="18"/>
      <c r="G149" s="18"/>
      <c r="H149" s="18"/>
      <c r="I149" s="18"/>
      <c r="J149" s="118"/>
    </row>
    <row r="150" spans="1:10" s="119" customFormat="1" ht="24" customHeight="1" x14ac:dyDescent="0.2">
      <c r="A150" s="341"/>
      <c r="B150" s="341"/>
      <c r="C150" s="341"/>
      <c r="D150" s="341"/>
      <c r="E150" s="341"/>
      <c r="F150" s="342"/>
      <c r="G150" s="342"/>
      <c r="H150" s="342"/>
      <c r="I150" s="342"/>
      <c r="J150" s="118"/>
    </row>
    <row r="151" spans="1:10" s="119" customFormat="1" ht="24" customHeight="1" x14ac:dyDescent="0.2">
      <c r="A151" s="343"/>
      <c r="B151" s="343"/>
      <c r="C151" s="343"/>
      <c r="D151" s="343"/>
      <c r="E151" s="343"/>
      <c r="F151" s="344"/>
      <c r="G151" s="344"/>
      <c r="H151" s="344"/>
      <c r="I151" s="344"/>
      <c r="J151" s="118"/>
    </row>
    <row r="152" spans="1:10" s="119" customFormat="1" ht="24" customHeight="1" x14ac:dyDescent="0.2">
      <c r="A152" s="343"/>
      <c r="B152" s="165" t="s">
        <v>355</v>
      </c>
      <c r="C152" s="343"/>
      <c r="D152" s="343"/>
      <c r="E152" s="343"/>
      <c r="F152" s="344"/>
      <c r="G152" s="344"/>
      <c r="H152" s="344"/>
      <c r="I152" s="344"/>
      <c r="J152" s="118"/>
    </row>
    <row r="153" spans="1:10" s="119" customFormat="1" ht="24" customHeight="1" x14ac:dyDescent="0.2">
      <c r="A153" s="343"/>
      <c r="B153" s="343"/>
      <c r="C153" s="343"/>
      <c r="D153" s="343"/>
      <c r="E153" s="343"/>
      <c r="F153" s="344"/>
      <c r="G153" s="344"/>
      <c r="H153" s="344"/>
      <c r="I153" s="344"/>
      <c r="J153" s="118"/>
    </row>
    <row r="154" spans="1:10" s="119" customFormat="1" ht="24" customHeight="1" x14ac:dyDescent="0.2">
      <c r="A154" s="343"/>
      <c r="B154" s="343"/>
      <c r="C154" s="343"/>
      <c r="D154" s="343"/>
      <c r="E154" s="343"/>
      <c r="F154" s="344"/>
      <c r="G154" s="344"/>
      <c r="H154" s="344"/>
      <c r="I154" s="344"/>
      <c r="J154" s="118"/>
    </row>
    <row r="155" spans="1:10" s="119" customFormat="1" ht="24" customHeight="1" x14ac:dyDescent="0.2">
      <c r="A155" s="343"/>
      <c r="B155" s="343"/>
      <c r="C155" s="343"/>
      <c r="D155" s="343"/>
      <c r="E155" s="343"/>
      <c r="F155" s="344"/>
      <c r="G155" s="344"/>
      <c r="H155" s="344"/>
      <c r="I155" s="344"/>
      <c r="J155" s="118"/>
    </row>
    <row r="156" spans="1:10" s="119" customFormat="1" ht="24" customHeight="1" x14ac:dyDescent="0.2">
      <c r="A156" s="343"/>
      <c r="B156" s="343"/>
      <c r="C156" s="343"/>
      <c r="D156" s="343"/>
      <c r="E156" s="343"/>
      <c r="F156" s="344"/>
      <c r="G156" s="344"/>
      <c r="H156" s="344"/>
      <c r="I156" s="344"/>
      <c r="J156" s="118"/>
    </row>
    <row r="157" spans="1:10" s="119" customFormat="1" ht="24" customHeight="1" x14ac:dyDescent="0.2">
      <c r="A157" s="343"/>
      <c r="B157" s="343"/>
      <c r="C157" s="343"/>
      <c r="D157" s="343"/>
      <c r="E157" s="343"/>
      <c r="F157" s="344"/>
      <c r="G157" s="344"/>
      <c r="H157" s="344"/>
      <c r="I157" s="344"/>
      <c r="J157" s="118"/>
    </row>
    <row r="158" spans="1:10" s="119" customFormat="1" ht="24" customHeight="1" x14ac:dyDescent="0.2">
      <c r="A158" s="343"/>
      <c r="B158" s="343"/>
      <c r="C158" s="343"/>
      <c r="D158" s="343"/>
      <c r="E158" s="343"/>
      <c r="F158" s="344"/>
      <c r="G158" s="344"/>
      <c r="H158" s="344"/>
      <c r="I158" s="344"/>
      <c r="J158" s="118"/>
    </row>
    <row r="159" spans="1:10" s="119" customFormat="1" ht="24" customHeight="1" x14ac:dyDescent="0.2">
      <c r="A159" s="343"/>
      <c r="B159" s="343"/>
      <c r="C159" s="343"/>
      <c r="D159" s="343"/>
      <c r="E159" s="343"/>
      <c r="F159" s="344"/>
      <c r="G159" s="344"/>
      <c r="H159" s="344"/>
      <c r="I159" s="310" t="s">
        <v>346</v>
      </c>
      <c r="J159" s="118"/>
    </row>
    <row r="160" spans="1:10" s="119" customFormat="1" ht="24" customHeight="1" x14ac:dyDescent="0.2">
      <c r="A160" s="357">
        <v>1.1299999999999999</v>
      </c>
      <c r="B160" s="358" t="s">
        <v>294</v>
      </c>
      <c r="C160" s="359"/>
      <c r="D160" s="359"/>
      <c r="E160" s="360"/>
      <c r="F160" s="360"/>
      <c r="G160" s="360"/>
      <c r="H160" s="360"/>
      <c r="I160" s="361"/>
      <c r="J160" s="118"/>
    </row>
    <row r="161" spans="1:10" s="119" customFormat="1" ht="24" customHeight="1" x14ac:dyDescent="0.2">
      <c r="A161" s="122"/>
      <c r="B161" s="124" t="s">
        <v>276</v>
      </c>
      <c r="C161" s="96">
        <v>13</v>
      </c>
      <c r="D161" s="96" t="s">
        <v>251</v>
      </c>
      <c r="E161" s="97"/>
      <c r="F161" s="97"/>
      <c r="G161" s="97"/>
      <c r="H161" s="97"/>
      <c r="I161" s="120"/>
      <c r="J161" s="118"/>
    </row>
    <row r="162" spans="1:10" s="119" customFormat="1" ht="24" customHeight="1" x14ac:dyDescent="0.2">
      <c r="A162" s="122"/>
      <c r="B162" s="124" t="s">
        <v>282</v>
      </c>
      <c r="C162" s="96">
        <f>(16+24)*2.2</f>
        <v>88</v>
      </c>
      <c r="D162" s="96" t="s">
        <v>15</v>
      </c>
      <c r="E162" s="97"/>
      <c r="F162" s="97"/>
      <c r="G162" s="97"/>
      <c r="H162" s="97"/>
      <c r="I162" s="120"/>
      <c r="J162" s="118"/>
    </row>
    <row r="163" spans="1:10" s="119" customFormat="1" ht="24" customHeight="1" x14ac:dyDescent="0.2">
      <c r="A163" s="122"/>
      <c r="B163" s="124" t="s">
        <v>283</v>
      </c>
      <c r="C163" s="96">
        <v>37</v>
      </c>
      <c r="D163" s="96" t="s">
        <v>15</v>
      </c>
      <c r="E163" s="97"/>
      <c r="F163" s="97"/>
      <c r="G163" s="97"/>
      <c r="H163" s="97"/>
      <c r="I163" s="120"/>
      <c r="J163" s="118"/>
    </row>
    <row r="164" spans="1:10" s="119" customFormat="1" ht="24" customHeight="1" x14ac:dyDescent="0.2">
      <c r="A164" s="122"/>
      <c r="B164" s="124" t="s">
        <v>295</v>
      </c>
      <c r="C164" s="96">
        <v>582</v>
      </c>
      <c r="D164" s="96" t="s">
        <v>15</v>
      </c>
      <c r="E164" s="97"/>
      <c r="F164" s="97"/>
      <c r="G164" s="97"/>
      <c r="H164" s="97"/>
      <c r="I164" s="120"/>
      <c r="J164" s="118"/>
    </row>
    <row r="165" spans="1:10" s="119" customFormat="1" ht="24" customHeight="1" x14ac:dyDescent="0.2">
      <c r="A165" s="507" t="s">
        <v>274</v>
      </c>
      <c r="B165" s="508"/>
      <c r="C165" s="508"/>
      <c r="D165" s="508"/>
      <c r="E165" s="509"/>
      <c r="F165" s="18"/>
      <c r="G165" s="18"/>
      <c r="H165" s="18"/>
      <c r="I165" s="18"/>
      <c r="J165" s="118"/>
    </row>
    <row r="166" spans="1:10" s="119" customFormat="1" ht="24" customHeight="1" x14ac:dyDescent="0.2">
      <c r="A166" s="144">
        <v>1.1399999999999999</v>
      </c>
      <c r="B166" s="129" t="s">
        <v>284</v>
      </c>
      <c r="C166" s="96"/>
      <c r="D166" s="96"/>
      <c r="E166" s="97"/>
      <c r="F166" s="97"/>
      <c r="G166" s="97"/>
      <c r="H166" s="97"/>
      <c r="I166" s="120"/>
      <c r="J166" s="118"/>
    </row>
    <row r="167" spans="1:10" s="119" customFormat="1" ht="24" customHeight="1" x14ac:dyDescent="0.2">
      <c r="A167" s="122"/>
      <c r="B167" s="124" t="s">
        <v>285</v>
      </c>
      <c r="C167" s="96">
        <v>82.4</v>
      </c>
      <c r="D167" s="96" t="s">
        <v>15</v>
      </c>
      <c r="E167" s="97"/>
      <c r="F167" s="97"/>
      <c r="G167" s="97"/>
      <c r="H167" s="97"/>
      <c r="I167" s="120"/>
      <c r="J167" s="118"/>
    </row>
    <row r="168" spans="1:10" s="119" customFormat="1" ht="24" customHeight="1" x14ac:dyDescent="0.2">
      <c r="A168" s="122"/>
      <c r="B168" s="124" t="s">
        <v>286</v>
      </c>
      <c r="C168" s="96">
        <v>61.84</v>
      </c>
      <c r="D168" s="96" t="s">
        <v>15</v>
      </c>
      <c r="E168" s="97"/>
      <c r="F168" s="97"/>
      <c r="G168" s="97"/>
      <c r="H168" s="97"/>
      <c r="I168" s="120"/>
      <c r="J168" s="118"/>
    </row>
    <row r="169" spans="1:10" s="119" customFormat="1" ht="24" customHeight="1" x14ac:dyDescent="0.2">
      <c r="A169" s="122"/>
      <c r="B169" s="124" t="s">
        <v>287</v>
      </c>
      <c r="C169" s="96">
        <v>6</v>
      </c>
      <c r="D169" s="96" t="s">
        <v>288</v>
      </c>
      <c r="E169" s="97"/>
      <c r="F169" s="97"/>
      <c r="G169" s="97"/>
      <c r="H169" s="97"/>
      <c r="I169" s="120"/>
      <c r="J169" s="118"/>
    </row>
    <row r="170" spans="1:10" s="119" customFormat="1" ht="24" customHeight="1" x14ac:dyDescent="0.2">
      <c r="A170" s="122"/>
      <c r="B170" s="124" t="s">
        <v>296</v>
      </c>
      <c r="C170" s="96">
        <v>6</v>
      </c>
      <c r="D170" s="96" t="s">
        <v>288</v>
      </c>
      <c r="E170" s="97"/>
      <c r="F170" s="97"/>
      <c r="G170" s="97"/>
      <c r="H170" s="97"/>
      <c r="I170" s="120"/>
      <c r="J170" s="118"/>
    </row>
    <row r="171" spans="1:10" s="119" customFormat="1" ht="24" customHeight="1" x14ac:dyDescent="0.2">
      <c r="A171" s="507" t="s">
        <v>289</v>
      </c>
      <c r="B171" s="508"/>
      <c r="C171" s="508"/>
      <c r="D171" s="508"/>
      <c r="E171" s="509"/>
      <c r="F171" s="18"/>
      <c r="G171" s="18"/>
      <c r="H171" s="18"/>
      <c r="I171" s="18"/>
      <c r="J171" s="118"/>
    </row>
    <row r="172" spans="1:10" s="119" customFormat="1" ht="24" customHeight="1" x14ac:dyDescent="0.2">
      <c r="A172" s="144">
        <v>1.1499999999999999</v>
      </c>
      <c r="B172" s="129" t="s">
        <v>290</v>
      </c>
      <c r="C172" s="96"/>
      <c r="D172" s="96"/>
      <c r="E172" s="97"/>
      <c r="F172" s="97"/>
      <c r="G172" s="97"/>
      <c r="H172" s="97"/>
      <c r="I172" s="120"/>
      <c r="J172" s="118"/>
    </row>
    <row r="173" spans="1:10" s="119" customFormat="1" ht="24" customHeight="1" x14ac:dyDescent="0.2">
      <c r="A173" s="122"/>
      <c r="B173" s="124" t="s">
        <v>291</v>
      </c>
      <c r="C173" s="96">
        <f>(12.4*2)+(17.3*4)</f>
        <v>94</v>
      </c>
      <c r="D173" s="96" t="s">
        <v>15</v>
      </c>
      <c r="E173" s="97"/>
      <c r="F173" s="97"/>
      <c r="G173" s="97"/>
      <c r="H173" s="97"/>
      <c r="I173" s="120"/>
      <c r="J173" s="118"/>
    </row>
    <row r="174" spans="1:10" s="119" customFormat="1" ht="24" customHeight="1" x14ac:dyDescent="0.2">
      <c r="A174" s="122"/>
      <c r="B174" s="387" t="s">
        <v>321</v>
      </c>
      <c r="C174" s="96">
        <f>C173</f>
        <v>94</v>
      </c>
      <c r="D174" s="96" t="s">
        <v>15</v>
      </c>
      <c r="E174" s="97"/>
      <c r="F174" s="97"/>
      <c r="G174" s="97"/>
      <c r="H174" s="97"/>
      <c r="I174" s="120"/>
      <c r="J174" s="118"/>
    </row>
    <row r="175" spans="1:10" s="119" customFormat="1" ht="24" customHeight="1" x14ac:dyDescent="0.2">
      <c r="A175" s="122"/>
      <c r="B175" s="124" t="s">
        <v>324</v>
      </c>
      <c r="C175" s="96">
        <f>C174</f>
        <v>94</v>
      </c>
      <c r="D175" s="96" t="s">
        <v>15</v>
      </c>
      <c r="E175" s="97"/>
      <c r="F175" s="97"/>
      <c r="G175" s="97"/>
      <c r="H175" s="97"/>
      <c r="I175" s="120"/>
      <c r="J175" s="118"/>
    </row>
    <row r="176" spans="1:10" s="119" customFormat="1" ht="24" customHeight="1" x14ac:dyDescent="0.2">
      <c r="A176" s="122"/>
      <c r="B176" s="124" t="s">
        <v>292</v>
      </c>
      <c r="C176" s="96">
        <f>(14.2*2)+(16.8*4)</f>
        <v>95.6</v>
      </c>
      <c r="D176" s="96" t="s">
        <v>16</v>
      </c>
      <c r="E176" s="97"/>
      <c r="F176" s="97"/>
      <c r="G176" s="97"/>
      <c r="H176" s="97"/>
      <c r="I176" s="120"/>
      <c r="J176" s="118"/>
    </row>
    <row r="177" spans="1:10" s="119" customFormat="1" ht="24" customHeight="1" x14ac:dyDescent="0.2">
      <c r="A177" s="122"/>
      <c r="B177" s="124" t="s">
        <v>293</v>
      </c>
      <c r="C177" s="96">
        <v>6</v>
      </c>
      <c r="D177" s="96" t="s">
        <v>14</v>
      </c>
      <c r="E177" s="97"/>
      <c r="F177" s="97"/>
      <c r="G177" s="97"/>
      <c r="H177" s="97"/>
      <c r="I177" s="120"/>
      <c r="J177" s="118"/>
    </row>
    <row r="178" spans="1:10" s="119" customFormat="1" ht="24" customHeight="1" x14ac:dyDescent="0.2">
      <c r="A178" s="122"/>
      <c r="B178" s="124"/>
      <c r="C178" s="97"/>
      <c r="D178" s="318"/>
      <c r="E178" s="97"/>
      <c r="F178" s="131"/>
      <c r="G178" s="97"/>
      <c r="H178" s="97"/>
      <c r="I178" s="120"/>
      <c r="J178" s="118"/>
    </row>
    <row r="179" spans="1:10" s="119" customFormat="1" ht="24" customHeight="1" x14ac:dyDescent="0.2">
      <c r="A179" s="507" t="s">
        <v>298</v>
      </c>
      <c r="B179" s="508"/>
      <c r="C179" s="508"/>
      <c r="D179" s="508"/>
      <c r="E179" s="509"/>
      <c r="F179" s="18"/>
      <c r="G179" s="18"/>
      <c r="H179" s="18"/>
      <c r="I179" s="18"/>
      <c r="J179" s="118"/>
    </row>
    <row r="180" spans="1:10" s="119" customFormat="1" ht="24" customHeight="1" x14ac:dyDescent="0.2">
      <c r="A180" s="144">
        <v>1.1599999999999999</v>
      </c>
      <c r="B180" s="129" t="s">
        <v>309</v>
      </c>
      <c r="C180" s="96"/>
      <c r="D180" s="96"/>
      <c r="E180" s="97"/>
      <c r="F180" s="97"/>
      <c r="G180" s="97"/>
      <c r="H180" s="97"/>
      <c r="I180" s="120"/>
      <c r="J180" s="118"/>
    </row>
    <row r="181" spans="1:10" s="119" customFormat="1" ht="24" customHeight="1" x14ac:dyDescent="0.2">
      <c r="A181" s="122"/>
      <c r="B181" s="124" t="s">
        <v>310</v>
      </c>
      <c r="C181" s="96">
        <f>9*0.9</f>
        <v>8.1</v>
      </c>
      <c r="D181" s="96" t="s">
        <v>16</v>
      </c>
      <c r="E181" s="97"/>
      <c r="F181" s="97"/>
      <c r="G181" s="97"/>
      <c r="H181" s="97"/>
      <c r="I181" s="120"/>
      <c r="J181" s="118"/>
    </row>
    <row r="182" spans="1:10" s="119" customFormat="1" ht="24" customHeight="1" x14ac:dyDescent="0.2">
      <c r="A182" s="122"/>
      <c r="B182" s="124" t="s">
        <v>311</v>
      </c>
      <c r="C182" s="96">
        <f>9*0.9</f>
        <v>8.1</v>
      </c>
      <c r="D182" s="96" t="s">
        <v>16</v>
      </c>
      <c r="E182" s="97"/>
      <c r="F182" s="131"/>
      <c r="G182" s="97"/>
      <c r="H182" s="97"/>
      <c r="I182" s="120"/>
      <c r="J182" s="118"/>
    </row>
    <row r="183" spans="1:10" s="119" customFormat="1" ht="24" customHeight="1" x14ac:dyDescent="0.2">
      <c r="A183" s="122"/>
      <c r="B183" s="124"/>
      <c r="C183" s="97"/>
      <c r="D183" s="318"/>
      <c r="E183" s="97"/>
      <c r="F183" s="131"/>
      <c r="G183" s="97"/>
      <c r="H183" s="97"/>
      <c r="I183" s="120"/>
      <c r="J183" s="118"/>
    </row>
    <row r="184" spans="1:10" s="119" customFormat="1" ht="24" customHeight="1" x14ac:dyDescent="0.2">
      <c r="A184" s="507" t="s">
        <v>312</v>
      </c>
      <c r="B184" s="508"/>
      <c r="C184" s="508"/>
      <c r="D184" s="508"/>
      <c r="E184" s="509"/>
      <c r="F184" s="18"/>
      <c r="G184" s="18"/>
      <c r="H184" s="18"/>
      <c r="I184" s="18"/>
      <c r="J184" s="118"/>
    </row>
    <row r="185" spans="1:10" s="119" customFormat="1" ht="24" customHeight="1" x14ac:dyDescent="0.2">
      <c r="A185" s="144">
        <v>1.17</v>
      </c>
      <c r="B185" s="129" t="s">
        <v>313</v>
      </c>
      <c r="C185" s="96"/>
      <c r="D185" s="96"/>
      <c r="E185" s="97"/>
      <c r="F185" s="97"/>
      <c r="G185" s="97"/>
      <c r="H185" s="97"/>
      <c r="I185" s="120"/>
      <c r="J185" s="118"/>
    </row>
    <row r="186" spans="1:10" s="119" customFormat="1" ht="24" customHeight="1" x14ac:dyDescent="0.2">
      <c r="A186" s="122"/>
      <c r="B186" s="124" t="s">
        <v>314</v>
      </c>
      <c r="C186" s="96">
        <v>19.8</v>
      </c>
      <c r="D186" s="96" t="s">
        <v>16</v>
      </c>
      <c r="E186" s="97"/>
      <c r="F186" s="97"/>
      <c r="G186" s="97"/>
      <c r="H186" s="97"/>
      <c r="I186" s="120"/>
      <c r="J186" s="118"/>
    </row>
    <row r="187" spans="1:10" s="119" customFormat="1" ht="24" customHeight="1" x14ac:dyDescent="0.2">
      <c r="A187" s="122"/>
      <c r="B187" s="124" t="s">
        <v>237</v>
      </c>
      <c r="C187" s="96">
        <f>C186</f>
        <v>19.8</v>
      </c>
      <c r="D187" s="96" t="s">
        <v>15</v>
      </c>
      <c r="E187" s="97"/>
      <c r="F187" s="97"/>
      <c r="G187" s="97"/>
      <c r="H187" s="97"/>
      <c r="I187" s="120"/>
      <c r="J187" s="118"/>
    </row>
    <row r="188" spans="1:10" s="119" customFormat="1" ht="24" customHeight="1" x14ac:dyDescent="0.2">
      <c r="A188" s="122"/>
      <c r="B188" s="124"/>
      <c r="C188" s="97"/>
      <c r="D188" s="318"/>
      <c r="E188" s="97"/>
      <c r="F188" s="131"/>
      <c r="G188" s="97"/>
      <c r="H188" s="97"/>
      <c r="I188" s="120"/>
      <c r="J188" s="118"/>
    </row>
    <row r="189" spans="1:10" s="119" customFormat="1" ht="24" customHeight="1" x14ac:dyDescent="0.2">
      <c r="A189" s="507" t="s">
        <v>317</v>
      </c>
      <c r="B189" s="508"/>
      <c r="C189" s="508"/>
      <c r="D189" s="508"/>
      <c r="E189" s="509"/>
      <c r="F189" s="18"/>
      <c r="G189" s="18"/>
      <c r="H189" s="18"/>
      <c r="I189" s="18"/>
      <c r="J189" s="118"/>
    </row>
    <row r="190" spans="1:10" s="119" customFormat="1" ht="24" customHeight="1" x14ac:dyDescent="0.2">
      <c r="A190" s="341"/>
      <c r="B190" s="341"/>
      <c r="C190" s="341"/>
      <c r="D190" s="341"/>
      <c r="E190" s="341"/>
      <c r="F190" s="342"/>
      <c r="G190" s="342"/>
      <c r="H190" s="342"/>
      <c r="I190" s="342"/>
      <c r="J190" s="118"/>
    </row>
    <row r="191" spans="1:10" s="119" customFormat="1" ht="24" customHeight="1" x14ac:dyDescent="0.2">
      <c r="A191" s="343"/>
      <c r="B191" s="343"/>
      <c r="C191" s="343"/>
      <c r="D191" s="343"/>
      <c r="E191" s="343"/>
      <c r="F191" s="344"/>
      <c r="G191" s="344"/>
      <c r="H191" s="344"/>
      <c r="I191" s="344"/>
      <c r="J191" s="118"/>
    </row>
    <row r="192" spans="1:10" s="119" customFormat="1" ht="24" customHeight="1" x14ac:dyDescent="0.2">
      <c r="A192" s="343"/>
      <c r="B192" s="165" t="s">
        <v>355</v>
      </c>
      <c r="C192" s="343"/>
      <c r="D192" s="343"/>
      <c r="E192" s="343"/>
      <c r="F192" s="344"/>
      <c r="G192" s="344"/>
      <c r="H192" s="344"/>
      <c r="I192" s="344"/>
      <c r="J192" s="118"/>
    </row>
    <row r="193" spans="1:10" s="119" customFormat="1" ht="24" customHeight="1" x14ac:dyDescent="0.2">
      <c r="A193" s="343"/>
      <c r="B193" s="343"/>
      <c r="C193" s="343"/>
      <c r="D193" s="343"/>
      <c r="E193" s="343"/>
      <c r="F193" s="344"/>
      <c r="G193" s="344"/>
      <c r="H193" s="344"/>
      <c r="I193" s="344"/>
      <c r="J193" s="118"/>
    </row>
    <row r="194" spans="1:10" s="119" customFormat="1" ht="24" customHeight="1" x14ac:dyDescent="0.2">
      <c r="A194" s="343"/>
      <c r="B194" s="343"/>
      <c r="C194" s="343"/>
      <c r="D194" s="343"/>
      <c r="E194" s="343"/>
      <c r="F194" s="344"/>
      <c r="G194" s="344"/>
      <c r="H194" s="344"/>
      <c r="I194" s="344"/>
      <c r="J194" s="118"/>
    </row>
    <row r="195" spans="1:10" s="119" customFormat="1" ht="24" customHeight="1" x14ac:dyDescent="0.2">
      <c r="A195" s="343"/>
      <c r="B195" s="343"/>
      <c r="C195" s="343"/>
      <c r="D195" s="343"/>
      <c r="E195" s="343"/>
      <c r="F195" s="344"/>
      <c r="G195" s="344"/>
      <c r="H195" s="344"/>
      <c r="I195" s="344"/>
      <c r="J195" s="118"/>
    </row>
    <row r="196" spans="1:10" s="119" customFormat="1" ht="24" customHeight="1" x14ac:dyDescent="0.2">
      <c r="A196" s="343"/>
      <c r="B196" s="343"/>
      <c r="C196" s="343"/>
      <c r="D196" s="343"/>
      <c r="E196" s="343"/>
      <c r="F196" s="344"/>
      <c r="G196" s="344"/>
      <c r="H196" s="344"/>
      <c r="I196" s="344"/>
      <c r="J196" s="118"/>
    </row>
    <row r="197" spans="1:10" s="119" customFormat="1" ht="24" customHeight="1" x14ac:dyDescent="0.2">
      <c r="A197" s="343"/>
      <c r="B197" s="343"/>
      <c r="C197" s="343"/>
      <c r="D197" s="343"/>
      <c r="E197" s="343"/>
      <c r="F197" s="344"/>
      <c r="G197" s="344"/>
      <c r="H197" s="344"/>
      <c r="I197" s="344"/>
      <c r="J197" s="118"/>
    </row>
    <row r="198" spans="1:10" s="119" customFormat="1" ht="24" customHeight="1" x14ac:dyDescent="0.2">
      <c r="A198" s="343"/>
      <c r="B198" s="343"/>
      <c r="C198" s="343"/>
      <c r="D198" s="343"/>
      <c r="E198" s="343"/>
      <c r="F198" s="344"/>
      <c r="G198" s="344"/>
      <c r="H198" s="344"/>
      <c r="I198" s="344"/>
      <c r="J198" s="118"/>
    </row>
    <row r="199" spans="1:10" s="119" customFormat="1" ht="24" customHeight="1" x14ac:dyDescent="0.2">
      <c r="A199" s="343"/>
      <c r="B199" s="343"/>
      <c r="C199" s="343"/>
      <c r="D199" s="343"/>
      <c r="E199" s="343"/>
      <c r="F199" s="344"/>
      <c r="G199" s="344"/>
      <c r="H199" s="344"/>
      <c r="I199" s="310" t="s">
        <v>347</v>
      </c>
      <c r="J199" s="118"/>
    </row>
    <row r="200" spans="1:10" s="119" customFormat="1" ht="24" customHeight="1" x14ac:dyDescent="0.2">
      <c r="A200" s="357">
        <v>1.18</v>
      </c>
      <c r="B200" s="358" t="s">
        <v>328</v>
      </c>
      <c r="C200" s="359"/>
      <c r="D200" s="359"/>
      <c r="E200" s="360"/>
      <c r="F200" s="360"/>
      <c r="G200" s="360"/>
      <c r="H200" s="360"/>
      <c r="I200" s="361"/>
      <c r="J200" s="118"/>
    </row>
    <row r="201" spans="1:10" s="119" customFormat="1" ht="24" customHeight="1" x14ac:dyDescent="0.2">
      <c r="A201" s="122"/>
      <c r="B201" s="124" t="s">
        <v>256</v>
      </c>
      <c r="C201" s="96">
        <f>C202*0.13</f>
        <v>192.57290000000003</v>
      </c>
      <c r="D201" s="96" t="s">
        <v>242</v>
      </c>
      <c r="E201" s="97"/>
      <c r="F201" s="97"/>
      <c r="G201" s="97"/>
      <c r="H201" s="97"/>
      <c r="I201" s="120"/>
      <c r="J201" s="118"/>
    </row>
    <row r="202" spans="1:10" s="119" customFormat="1" ht="24" customHeight="1" x14ac:dyDescent="0.2">
      <c r="A202" s="122"/>
      <c r="B202" s="124" t="s">
        <v>258</v>
      </c>
      <c r="C202" s="96">
        <f>184+582+555+122.65+24.99+C210</f>
        <v>1481.3300000000002</v>
      </c>
      <c r="D202" s="96" t="s">
        <v>15</v>
      </c>
      <c r="E202" s="97"/>
      <c r="F202" s="97"/>
      <c r="G202" s="97"/>
      <c r="H202" s="97"/>
      <c r="I202" s="120"/>
      <c r="J202" s="118"/>
    </row>
    <row r="203" spans="1:10" s="119" customFormat="1" ht="24" customHeight="1" x14ac:dyDescent="0.2">
      <c r="A203" s="122"/>
      <c r="B203" s="124" t="s">
        <v>315</v>
      </c>
      <c r="C203" s="96">
        <f>C202*0.05</f>
        <v>74.066500000000005</v>
      </c>
      <c r="D203" s="96" t="s">
        <v>242</v>
      </c>
      <c r="E203" s="97"/>
      <c r="F203" s="97"/>
      <c r="G203" s="97"/>
      <c r="H203" s="97"/>
      <c r="I203" s="120"/>
      <c r="J203" s="118"/>
    </row>
    <row r="204" spans="1:10" s="119" customFormat="1" ht="24" customHeight="1" x14ac:dyDescent="0.2">
      <c r="A204" s="122"/>
      <c r="B204" s="124" t="s">
        <v>332</v>
      </c>
      <c r="C204" s="96">
        <f>1458.92+67.03</f>
        <v>1525.95</v>
      </c>
      <c r="D204" s="96" t="s">
        <v>18</v>
      </c>
      <c r="E204" s="97"/>
      <c r="F204" s="97"/>
      <c r="G204" s="97"/>
      <c r="H204" s="97"/>
      <c r="I204" s="120"/>
      <c r="J204" s="118"/>
    </row>
    <row r="205" spans="1:10" s="119" customFormat="1" ht="24" customHeight="1" x14ac:dyDescent="0.2">
      <c r="A205" s="122"/>
      <c r="B205" s="124" t="s">
        <v>354</v>
      </c>
      <c r="C205" s="96">
        <v>4</v>
      </c>
      <c r="D205" s="96" t="s">
        <v>17</v>
      </c>
      <c r="E205" s="97"/>
      <c r="F205" s="97"/>
      <c r="G205" s="97"/>
      <c r="H205" s="97"/>
      <c r="I205" s="120"/>
      <c r="J205" s="118"/>
    </row>
    <row r="206" spans="1:10" s="119" customFormat="1" ht="24" customHeight="1" x14ac:dyDescent="0.2">
      <c r="A206" s="122"/>
      <c r="B206" s="124" t="s">
        <v>333</v>
      </c>
      <c r="C206" s="96">
        <v>67.88</v>
      </c>
      <c r="D206" s="96" t="s">
        <v>316</v>
      </c>
      <c r="E206" s="97"/>
      <c r="F206" s="97"/>
      <c r="G206" s="97"/>
      <c r="H206" s="97"/>
      <c r="I206" s="120"/>
      <c r="J206" s="118"/>
    </row>
    <row r="207" spans="1:10" s="119" customFormat="1" ht="24" customHeight="1" x14ac:dyDescent="0.2">
      <c r="A207" s="122"/>
      <c r="B207" s="124" t="s">
        <v>334</v>
      </c>
      <c r="C207" s="96">
        <v>269.39999999999998</v>
      </c>
      <c r="D207" s="96" t="s">
        <v>16</v>
      </c>
      <c r="E207" s="97"/>
      <c r="F207" s="97"/>
      <c r="G207" s="97"/>
      <c r="H207" s="97"/>
      <c r="I207" s="120"/>
      <c r="J207" s="118"/>
    </row>
    <row r="208" spans="1:10" s="119" customFormat="1" ht="24" customHeight="1" x14ac:dyDescent="0.2">
      <c r="A208" s="122"/>
      <c r="B208" s="124" t="s">
        <v>336</v>
      </c>
      <c r="C208" s="96">
        <f>C207*0.15</f>
        <v>40.409999999999997</v>
      </c>
      <c r="D208" s="96" t="s">
        <v>15</v>
      </c>
      <c r="E208" s="97"/>
      <c r="F208" s="97"/>
      <c r="G208" s="97"/>
      <c r="H208" s="97"/>
      <c r="I208" s="120"/>
      <c r="J208" s="118"/>
    </row>
    <row r="209" spans="1:10" s="119" customFormat="1" ht="24" customHeight="1" x14ac:dyDescent="0.2">
      <c r="A209" s="122"/>
      <c r="B209" s="124" t="s">
        <v>259</v>
      </c>
      <c r="C209" s="363">
        <f>C202</f>
        <v>1481.3300000000002</v>
      </c>
      <c r="D209" s="96" t="s">
        <v>15</v>
      </c>
      <c r="E209" s="97"/>
      <c r="F209" s="97"/>
      <c r="G209" s="97"/>
      <c r="H209" s="97"/>
      <c r="I209" s="120"/>
      <c r="J209" s="118"/>
    </row>
    <row r="210" spans="1:10" s="119" customFormat="1" ht="24" customHeight="1" x14ac:dyDescent="0.2">
      <c r="A210" s="364"/>
      <c r="B210" s="365" t="s">
        <v>335</v>
      </c>
      <c r="C210" s="366">
        <v>12.69</v>
      </c>
      <c r="D210" s="96" t="s">
        <v>15</v>
      </c>
      <c r="E210" s="367"/>
      <c r="F210" s="97"/>
      <c r="G210" s="367"/>
      <c r="H210" s="97"/>
      <c r="I210" s="120"/>
      <c r="J210" s="118"/>
    </row>
    <row r="211" spans="1:10" s="119" customFormat="1" ht="24" customHeight="1" x14ac:dyDescent="0.2">
      <c r="A211" s="507" t="s">
        <v>318</v>
      </c>
      <c r="B211" s="508"/>
      <c r="C211" s="508"/>
      <c r="D211" s="508"/>
      <c r="E211" s="509"/>
      <c r="F211" s="18"/>
      <c r="G211" s="18"/>
      <c r="H211" s="18"/>
      <c r="I211" s="18"/>
      <c r="J211" s="118">
        <f t="shared" ref="J211" si="15">F211+H211</f>
        <v>0</v>
      </c>
    </row>
    <row r="212" spans="1:10" s="119" customFormat="1" ht="24" customHeight="1" x14ac:dyDescent="0.2">
      <c r="A212" s="144">
        <v>1.19</v>
      </c>
      <c r="B212" s="129" t="s">
        <v>330</v>
      </c>
      <c r="C212" s="96"/>
      <c r="D212" s="96"/>
      <c r="E212" s="97"/>
      <c r="F212" s="97"/>
      <c r="G212" s="97"/>
      <c r="H212" s="97"/>
      <c r="I212" s="120"/>
      <c r="J212" s="118"/>
    </row>
    <row r="213" spans="1:10" s="128" customFormat="1" ht="46.5" customHeight="1" x14ac:dyDescent="0.2">
      <c r="A213" s="125"/>
      <c r="B213" s="126" t="s">
        <v>331</v>
      </c>
      <c r="C213" s="100">
        <v>386.4</v>
      </c>
      <c r="D213" s="100" t="s">
        <v>15</v>
      </c>
      <c r="E213" s="101"/>
      <c r="F213" s="101"/>
      <c r="G213" s="101"/>
      <c r="H213" s="101"/>
      <c r="I213" s="356"/>
      <c r="J213" s="127"/>
    </row>
    <row r="214" spans="1:10" s="119" customFormat="1" ht="24" customHeight="1" x14ac:dyDescent="0.2">
      <c r="A214" s="507" t="s">
        <v>329</v>
      </c>
      <c r="B214" s="508"/>
      <c r="C214" s="508"/>
      <c r="D214" s="508"/>
      <c r="E214" s="509"/>
      <c r="F214" s="18"/>
      <c r="G214" s="18"/>
      <c r="H214" s="18"/>
      <c r="I214" s="18"/>
      <c r="J214" s="118"/>
    </row>
    <row r="215" spans="1:10" ht="24" customHeight="1" x14ac:dyDescent="0.2">
      <c r="A215" s="512" t="s">
        <v>178</v>
      </c>
      <c r="B215" s="513"/>
      <c r="C215" s="513"/>
      <c r="D215" s="513"/>
      <c r="E215" s="514"/>
      <c r="F215" s="83"/>
      <c r="G215" s="83"/>
      <c r="H215" s="83"/>
      <c r="I215" s="83"/>
      <c r="J215" s="118">
        <f>F215+H215</f>
        <v>0</v>
      </c>
    </row>
    <row r="216" spans="1:10" ht="24" customHeight="1" x14ac:dyDescent="0.2">
      <c r="A216" s="135"/>
      <c r="B216" s="135"/>
      <c r="C216" s="135"/>
      <c r="D216" s="135"/>
      <c r="E216" s="135"/>
      <c r="F216" s="135"/>
      <c r="G216" s="135"/>
      <c r="H216" s="135"/>
      <c r="I216" s="135"/>
    </row>
    <row r="217" spans="1:10" ht="24" customHeight="1" x14ac:dyDescent="0.2">
      <c r="A217" s="135"/>
      <c r="B217" s="135"/>
      <c r="C217" s="135"/>
      <c r="D217" s="135"/>
      <c r="E217" s="135"/>
      <c r="F217" s="135"/>
      <c r="G217" s="135"/>
      <c r="H217" s="135"/>
      <c r="I217" s="135"/>
    </row>
    <row r="218" spans="1:10" ht="24" customHeight="1" x14ac:dyDescent="0.2">
      <c r="A218" s="135"/>
      <c r="B218" s="165" t="s">
        <v>355</v>
      </c>
      <c r="C218" s="135"/>
      <c r="D218" s="135"/>
      <c r="E218" s="135"/>
      <c r="F218" s="135"/>
      <c r="G218" s="135"/>
      <c r="H218" s="135"/>
      <c r="I218" s="135"/>
    </row>
    <row r="219" spans="1:10" ht="24" customHeight="1" x14ac:dyDescent="0.2">
      <c r="A219" s="135"/>
      <c r="B219" s="135"/>
      <c r="C219" s="135"/>
      <c r="D219" s="135"/>
      <c r="E219" s="135"/>
      <c r="F219" s="135"/>
      <c r="G219" s="135"/>
      <c r="H219" s="135"/>
      <c r="I219" s="135"/>
    </row>
    <row r="220" spans="1:10" ht="24" customHeight="1" x14ac:dyDescent="0.2">
      <c r="A220" s="135"/>
      <c r="B220" s="135"/>
      <c r="C220" s="135"/>
      <c r="D220" s="135"/>
      <c r="E220" s="135"/>
      <c r="F220" s="135"/>
      <c r="G220" s="135"/>
      <c r="H220" s="135"/>
      <c r="I220" s="135"/>
    </row>
    <row r="221" spans="1:10" ht="24" customHeight="1" x14ac:dyDescent="0.2">
      <c r="A221" s="135"/>
      <c r="B221" s="135"/>
      <c r="C221" s="135"/>
      <c r="D221" s="135"/>
      <c r="E221" s="135"/>
      <c r="F221" s="135"/>
      <c r="G221" s="135"/>
      <c r="H221" s="135"/>
      <c r="I221" s="135"/>
    </row>
    <row r="222" spans="1:10" ht="24" customHeight="1" x14ac:dyDescent="0.2">
      <c r="A222" s="135"/>
      <c r="B222" s="135"/>
      <c r="C222" s="135"/>
      <c r="D222" s="135"/>
      <c r="E222" s="135"/>
      <c r="F222" s="135"/>
      <c r="G222" s="135"/>
      <c r="H222" s="135"/>
      <c r="I222" s="135"/>
    </row>
    <row r="223" spans="1:10" ht="24" customHeight="1" x14ac:dyDescent="0.2">
      <c r="A223" s="135"/>
      <c r="B223" s="135"/>
      <c r="C223" s="135"/>
      <c r="D223" s="135"/>
      <c r="E223" s="135"/>
      <c r="F223" s="135"/>
      <c r="G223" s="135"/>
      <c r="H223" s="135"/>
      <c r="I223" s="310"/>
    </row>
    <row r="224" spans="1:10" ht="24" customHeight="1" x14ac:dyDescent="0.2">
      <c r="A224" s="135"/>
      <c r="B224" s="135"/>
      <c r="C224" s="135"/>
      <c r="D224" s="135"/>
      <c r="E224" s="135"/>
      <c r="F224" s="135"/>
      <c r="G224" s="135"/>
      <c r="H224" s="135"/>
      <c r="I224" s="135"/>
    </row>
    <row r="225" spans="1:22" ht="24" customHeight="1" x14ac:dyDescent="0.2">
      <c r="A225" s="135"/>
      <c r="B225" s="135"/>
      <c r="C225" s="135"/>
      <c r="D225" s="135"/>
      <c r="E225" s="135"/>
      <c r="F225" s="135"/>
      <c r="G225" s="135"/>
      <c r="H225" s="135"/>
      <c r="I225" s="135"/>
    </row>
    <row r="226" spans="1:22" ht="24" customHeight="1" x14ac:dyDescent="0.2">
      <c r="A226" s="137"/>
      <c r="B226" s="137"/>
      <c r="C226" s="137"/>
      <c r="D226" s="137"/>
      <c r="E226" s="137"/>
      <c r="F226" s="379"/>
      <c r="G226" s="379"/>
      <c r="H226" s="379"/>
      <c r="I226" s="379"/>
    </row>
    <row r="227" spans="1:22" ht="24" customHeight="1" x14ac:dyDescent="0.2">
      <c r="A227" s="377"/>
      <c r="B227" s="377"/>
      <c r="C227" s="138"/>
      <c r="D227" s="377"/>
      <c r="E227" s="137"/>
      <c r="F227" s="378"/>
      <c r="G227" s="378"/>
      <c r="H227" s="378"/>
      <c r="I227" s="378"/>
    </row>
    <row r="228" spans="1:22" s="136" customFormat="1" ht="24" customHeight="1" x14ac:dyDescent="0.2">
      <c r="A228" s="4"/>
      <c r="B228" s="4"/>
      <c r="C228" s="4"/>
      <c r="D228" s="4"/>
      <c r="E228" s="4"/>
      <c r="F228" s="4"/>
      <c r="G228" s="4"/>
      <c r="H228" s="4"/>
      <c r="I228" s="4"/>
      <c r="K228" s="134"/>
      <c r="L228" s="134"/>
      <c r="M228" s="134"/>
      <c r="N228" s="134"/>
      <c r="O228" s="134"/>
      <c r="P228" s="134"/>
      <c r="Q228" s="134"/>
      <c r="R228" s="134"/>
      <c r="S228" s="134"/>
      <c r="T228" s="134"/>
      <c r="U228" s="134"/>
      <c r="V228" s="134"/>
    </row>
    <row r="229" spans="1:22" s="136" customFormat="1" ht="24" customHeight="1" x14ac:dyDescent="0.2">
      <c r="A229" s="137"/>
      <c r="B229" s="137"/>
      <c r="C229" s="137"/>
      <c r="D229" s="137"/>
      <c r="E229" s="137"/>
      <c r="F229" s="379"/>
      <c r="G229" s="379"/>
      <c r="H229" s="379"/>
      <c r="I229" s="379"/>
      <c r="K229" s="134"/>
      <c r="L229" s="134"/>
      <c r="M229" s="134"/>
      <c r="N229" s="134"/>
      <c r="O229" s="134"/>
      <c r="P229" s="134"/>
      <c r="Q229" s="134"/>
      <c r="R229" s="134"/>
      <c r="S229" s="134"/>
      <c r="T229" s="134"/>
      <c r="U229" s="134"/>
      <c r="V229" s="134"/>
    </row>
    <row r="230" spans="1:22" s="136" customFormat="1" ht="24" customHeight="1" x14ac:dyDescent="0.2">
      <c r="A230" s="134"/>
      <c r="B230" s="134"/>
      <c r="C230" s="139"/>
      <c r="D230" s="134"/>
      <c r="E230" s="134"/>
      <c r="F230" s="134"/>
      <c r="G230" s="134"/>
      <c r="H230" s="134"/>
      <c r="I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</row>
    <row r="231" spans="1:22" s="136" customFormat="1" ht="24" customHeight="1" x14ac:dyDescent="0.2">
      <c r="A231" s="134"/>
      <c r="B231" s="134"/>
      <c r="C231" s="139"/>
      <c r="D231" s="134"/>
      <c r="E231" s="134"/>
      <c r="F231" s="134"/>
      <c r="G231" s="134"/>
      <c r="H231" s="134"/>
      <c r="I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</row>
    <row r="232" spans="1:22" s="136" customFormat="1" ht="24" customHeight="1" x14ac:dyDescent="0.2">
      <c r="A232" s="134"/>
      <c r="B232" s="134"/>
      <c r="C232" s="139"/>
      <c r="D232" s="134"/>
      <c r="E232" s="134"/>
      <c r="F232" s="134"/>
      <c r="G232" s="134"/>
      <c r="H232" s="134"/>
      <c r="I232" s="134"/>
      <c r="K232" s="134"/>
      <c r="L232" s="134"/>
      <c r="M232" s="134"/>
      <c r="N232" s="134"/>
      <c r="O232" s="134"/>
      <c r="P232" s="134"/>
      <c r="Q232" s="134"/>
      <c r="R232" s="134"/>
      <c r="S232" s="134"/>
      <c r="T232" s="134"/>
      <c r="U232" s="134"/>
      <c r="V232" s="134"/>
    </row>
    <row r="233" spans="1:22" s="136" customFormat="1" ht="24" customHeight="1" x14ac:dyDescent="0.2">
      <c r="A233" s="134"/>
      <c r="B233" s="134"/>
      <c r="C233" s="139"/>
      <c r="D233" s="134"/>
      <c r="E233" s="134"/>
      <c r="F233" s="134"/>
      <c r="G233" s="134"/>
      <c r="H233" s="134"/>
      <c r="I233" s="134"/>
      <c r="K233" s="134"/>
      <c r="L233" s="134"/>
      <c r="M233" s="134"/>
      <c r="N233" s="134"/>
      <c r="O233" s="134"/>
      <c r="P233" s="134"/>
      <c r="Q233" s="134"/>
      <c r="R233" s="134"/>
      <c r="S233" s="134"/>
      <c r="T233" s="134"/>
      <c r="U233" s="134"/>
      <c r="V233" s="134"/>
    </row>
    <row r="234" spans="1:22" s="136" customFormat="1" ht="24" customHeight="1" x14ac:dyDescent="0.2">
      <c r="A234" s="134"/>
      <c r="B234" s="134"/>
      <c r="C234" s="139"/>
      <c r="D234" s="134"/>
      <c r="E234" s="134"/>
      <c r="F234" s="134"/>
      <c r="G234" s="134"/>
      <c r="H234" s="134"/>
      <c r="I234" s="134"/>
      <c r="K234" s="134"/>
      <c r="L234" s="134"/>
      <c r="M234" s="134"/>
      <c r="N234" s="134"/>
      <c r="O234" s="134"/>
      <c r="P234" s="134"/>
      <c r="Q234" s="134"/>
      <c r="R234" s="134"/>
      <c r="S234" s="134"/>
      <c r="T234" s="134"/>
      <c r="U234" s="134"/>
      <c r="V234" s="134"/>
    </row>
    <row r="235" spans="1:22" s="136" customFormat="1" ht="24" customHeight="1" x14ac:dyDescent="0.2">
      <c r="A235" s="134"/>
      <c r="B235" s="134"/>
      <c r="C235" s="139"/>
      <c r="D235" s="134"/>
      <c r="E235" s="134"/>
      <c r="F235" s="134"/>
      <c r="G235" s="134"/>
      <c r="H235" s="134"/>
      <c r="I235" s="134"/>
      <c r="K235" s="134"/>
      <c r="L235" s="134"/>
      <c r="M235" s="134"/>
      <c r="N235" s="134"/>
      <c r="O235" s="134"/>
      <c r="P235" s="134"/>
      <c r="Q235" s="134"/>
      <c r="R235" s="134"/>
      <c r="S235" s="134"/>
      <c r="T235" s="134"/>
      <c r="U235" s="134"/>
      <c r="V235" s="134"/>
    </row>
    <row r="236" spans="1:22" s="136" customFormat="1" ht="24" customHeight="1" x14ac:dyDescent="0.2">
      <c r="A236" s="134"/>
      <c r="B236" s="134"/>
      <c r="C236" s="139"/>
      <c r="D236" s="134"/>
      <c r="E236" s="134"/>
      <c r="F236" s="134"/>
      <c r="G236" s="134"/>
      <c r="H236" s="134"/>
      <c r="I236" s="134"/>
      <c r="K236" s="134"/>
      <c r="L236" s="134"/>
      <c r="M236" s="134"/>
      <c r="N236" s="134"/>
      <c r="O236" s="134"/>
      <c r="P236" s="134"/>
      <c r="Q236" s="134"/>
      <c r="R236" s="134"/>
      <c r="S236" s="134"/>
      <c r="T236" s="134"/>
      <c r="U236" s="134"/>
      <c r="V236" s="134"/>
    </row>
    <row r="237" spans="1:22" s="136" customFormat="1" ht="24" customHeight="1" x14ac:dyDescent="0.2">
      <c r="A237" s="134"/>
      <c r="B237" s="134"/>
      <c r="C237" s="139"/>
      <c r="D237" s="134"/>
      <c r="E237" s="134"/>
      <c r="F237" s="134"/>
      <c r="G237" s="134"/>
      <c r="H237" s="134"/>
      <c r="I237" s="134"/>
      <c r="K237" s="134"/>
      <c r="L237" s="134"/>
      <c r="M237" s="134"/>
      <c r="N237" s="134"/>
      <c r="O237" s="134"/>
      <c r="P237" s="134"/>
      <c r="Q237" s="134"/>
      <c r="R237" s="134"/>
      <c r="S237" s="134"/>
      <c r="T237" s="134"/>
      <c r="U237" s="134"/>
      <c r="V237" s="134"/>
    </row>
    <row r="238" spans="1:22" s="136" customFormat="1" ht="24" customHeight="1" x14ac:dyDescent="0.2">
      <c r="A238" s="134"/>
      <c r="B238" s="134"/>
      <c r="C238" s="139"/>
      <c r="D238" s="134"/>
      <c r="E238" s="134"/>
      <c r="F238" s="134"/>
      <c r="G238" s="134"/>
      <c r="H238" s="134"/>
      <c r="I238" s="310" t="s">
        <v>348</v>
      </c>
      <c r="K238" s="134"/>
      <c r="L238" s="134"/>
      <c r="M238" s="134"/>
      <c r="N238" s="134"/>
      <c r="O238" s="134"/>
      <c r="P238" s="134"/>
      <c r="Q238" s="134"/>
      <c r="R238" s="134"/>
      <c r="S238" s="134"/>
      <c r="T238" s="134"/>
      <c r="U238" s="134"/>
      <c r="V238" s="134"/>
    </row>
    <row r="239" spans="1:22" s="136" customFormat="1" ht="24" customHeight="1" x14ac:dyDescent="0.2">
      <c r="A239" s="134"/>
      <c r="B239" s="134"/>
      <c r="C239" s="139"/>
      <c r="D239" s="134"/>
      <c r="E239" s="134"/>
      <c r="F239" s="134"/>
      <c r="G239" s="134"/>
      <c r="H239" s="134"/>
      <c r="I239" s="134"/>
      <c r="K239" s="134"/>
      <c r="L239" s="134"/>
      <c r="M239" s="134"/>
      <c r="N239" s="134"/>
      <c r="O239" s="134"/>
      <c r="P239" s="134"/>
      <c r="Q239" s="134"/>
      <c r="R239" s="134"/>
      <c r="S239" s="134"/>
      <c r="T239" s="134"/>
      <c r="U239" s="134"/>
      <c r="V239" s="134"/>
    </row>
    <row r="240" spans="1:22" s="136" customFormat="1" ht="24" customHeight="1" x14ac:dyDescent="0.2">
      <c r="A240" s="134"/>
      <c r="B240" s="134"/>
      <c r="C240" s="139"/>
      <c r="D240" s="134"/>
      <c r="E240" s="134"/>
      <c r="F240" s="134"/>
      <c r="G240" s="134"/>
      <c r="H240" s="134"/>
      <c r="I240" s="134"/>
      <c r="K240" s="134"/>
      <c r="L240" s="134"/>
      <c r="M240" s="134"/>
      <c r="N240" s="134"/>
      <c r="O240" s="134"/>
      <c r="P240" s="134"/>
      <c r="Q240" s="134"/>
      <c r="R240" s="134"/>
      <c r="S240" s="134"/>
      <c r="T240" s="134"/>
      <c r="U240" s="134"/>
      <c r="V240" s="134"/>
    </row>
    <row r="241" spans="1:22" s="136" customFormat="1" ht="24" customHeight="1" x14ac:dyDescent="0.2">
      <c r="A241" s="134"/>
      <c r="B241" s="134"/>
      <c r="C241" s="139"/>
      <c r="D241" s="134"/>
      <c r="E241" s="134"/>
      <c r="F241" s="134"/>
      <c r="G241" s="134"/>
      <c r="H241" s="134"/>
      <c r="I241" s="134"/>
      <c r="K241" s="134"/>
      <c r="L241" s="134"/>
      <c r="M241" s="134"/>
      <c r="N241" s="134"/>
      <c r="O241" s="134"/>
      <c r="P241" s="134"/>
      <c r="Q241" s="134"/>
      <c r="R241" s="134"/>
      <c r="S241" s="134"/>
      <c r="T241" s="134"/>
      <c r="U241" s="134"/>
      <c r="V241" s="134"/>
    </row>
    <row r="242" spans="1:22" s="136" customFormat="1" ht="24" customHeight="1" x14ac:dyDescent="0.2">
      <c r="A242" s="134"/>
      <c r="B242" s="134"/>
      <c r="C242" s="139"/>
      <c r="D242" s="134"/>
      <c r="E242" s="134"/>
      <c r="F242" s="134"/>
      <c r="G242" s="134"/>
      <c r="H242" s="134"/>
      <c r="I242" s="134"/>
      <c r="K242" s="134"/>
      <c r="L242" s="134"/>
      <c r="M242" s="134"/>
      <c r="N242" s="134"/>
      <c r="O242" s="134"/>
      <c r="P242" s="134"/>
      <c r="Q242" s="134"/>
      <c r="R242" s="134"/>
      <c r="S242" s="134"/>
      <c r="T242" s="134"/>
      <c r="U242" s="134"/>
      <c r="V242" s="134"/>
    </row>
    <row r="243" spans="1:22" s="136" customFormat="1" ht="24" customHeight="1" x14ac:dyDescent="0.2">
      <c r="A243" s="134"/>
      <c r="B243" s="134"/>
      <c r="C243" s="139"/>
      <c r="D243" s="134"/>
      <c r="E243" s="134"/>
      <c r="F243" s="134"/>
      <c r="G243" s="134"/>
      <c r="H243" s="134"/>
      <c r="I243" s="134"/>
      <c r="K243" s="134"/>
      <c r="L243" s="134"/>
      <c r="M243" s="134"/>
      <c r="N243" s="134"/>
      <c r="O243" s="134"/>
      <c r="P243" s="134"/>
      <c r="Q243" s="134"/>
      <c r="R243" s="134"/>
      <c r="S243" s="134"/>
      <c r="T243" s="134"/>
      <c r="U243" s="134"/>
      <c r="V243" s="134"/>
    </row>
    <row r="244" spans="1:22" s="136" customFormat="1" ht="24" customHeight="1" x14ac:dyDescent="0.2">
      <c r="A244" s="134"/>
      <c r="B244" s="134"/>
      <c r="C244" s="139"/>
      <c r="D244" s="134"/>
      <c r="E244" s="134"/>
      <c r="F244" s="134"/>
      <c r="G244" s="134"/>
      <c r="H244" s="134"/>
      <c r="I244" s="134"/>
      <c r="K244" s="134"/>
      <c r="L244" s="134"/>
      <c r="M244" s="134"/>
      <c r="N244" s="134"/>
      <c r="O244" s="134"/>
      <c r="P244" s="134"/>
      <c r="Q244" s="134"/>
      <c r="R244" s="134"/>
      <c r="S244" s="134"/>
      <c r="T244" s="134"/>
      <c r="U244" s="134"/>
      <c r="V244" s="134"/>
    </row>
    <row r="245" spans="1:22" s="136" customFormat="1" ht="24" customHeight="1" x14ac:dyDescent="0.2">
      <c r="A245" s="134"/>
      <c r="B245" s="134"/>
      <c r="C245" s="139"/>
      <c r="D245" s="134"/>
      <c r="E245" s="134"/>
      <c r="F245" s="134"/>
      <c r="G245" s="134"/>
      <c r="H245" s="134"/>
      <c r="I245" s="134"/>
      <c r="K245" s="134"/>
      <c r="L245" s="134"/>
      <c r="M245" s="134"/>
      <c r="N245" s="134"/>
      <c r="O245" s="134"/>
      <c r="P245" s="134"/>
      <c r="Q245" s="134"/>
      <c r="R245" s="134"/>
      <c r="S245" s="134"/>
      <c r="T245" s="134"/>
      <c r="U245" s="134"/>
      <c r="V245" s="134"/>
    </row>
    <row r="246" spans="1:22" s="136" customFormat="1" ht="24" customHeight="1" x14ac:dyDescent="0.2">
      <c r="A246" s="134"/>
      <c r="B246" s="134"/>
      <c r="C246" s="139"/>
      <c r="D246" s="134"/>
      <c r="E246" s="134"/>
      <c r="F246" s="134"/>
      <c r="G246" s="134"/>
      <c r="H246" s="134"/>
      <c r="I246" s="134"/>
      <c r="K246" s="134"/>
      <c r="L246" s="134"/>
      <c r="M246" s="134"/>
      <c r="N246" s="134"/>
      <c r="O246" s="134"/>
      <c r="P246" s="134"/>
      <c r="Q246" s="134"/>
      <c r="R246" s="134"/>
      <c r="S246" s="134"/>
      <c r="T246" s="134"/>
      <c r="U246" s="134"/>
      <c r="V246" s="134"/>
    </row>
    <row r="247" spans="1:22" s="136" customFormat="1" ht="24" customHeight="1" x14ac:dyDescent="0.2">
      <c r="A247" s="134"/>
      <c r="B247" s="134"/>
      <c r="C247" s="139"/>
      <c r="D247" s="134"/>
      <c r="E247" s="134"/>
      <c r="F247" s="134"/>
      <c r="G247" s="134"/>
      <c r="H247" s="134"/>
      <c r="I247" s="134"/>
      <c r="K247" s="134"/>
      <c r="L247" s="134"/>
      <c r="M247" s="134"/>
      <c r="N247" s="134"/>
      <c r="O247" s="134"/>
      <c r="P247" s="134"/>
      <c r="Q247" s="134"/>
      <c r="R247" s="134"/>
      <c r="S247" s="134"/>
      <c r="T247" s="134"/>
      <c r="U247" s="134"/>
      <c r="V247" s="134"/>
    </row>
    <row r="248" spans="1:22" s="136" customFormat="1" ht="24" customHeight="1" x14ac:dyDescent="0.2">
      <c r="A248" s="134"/>
      <c r="B248" s="134"/>
      <c r="C248" s="139"/>
      <c r="D248" s="134"/>
      <c r="E248" s="134"/>
      <c r="F248" s="134"/>
      <c r="G248" s="134"/>
      <c r="H248" s="134"/>
      <c r="I248" s="134"/>
      <c r="K248" s="134"/>
      <c r="L248" s="134"/>
      <c r="M248" s="134"/>
      <c r="N248" s="134"/>
      <c r="O248" s="134"/>
      <c r="P248" s="134"/>
      <c r="Q248" s="134"/>
      <c r="R248" s="134"/>
      <c r="S248" s="134"/>
      <c r="T248" s="134"/>
      <c r="U248" s="134"/>
      <c r="V248" s="134"/>
    </row>
    <row r="249" spans="1:22" s="136" customFormat="1" ht="24" customHeight="1" x14ac:dyDescent="0.2">
      <c r="A249" s="134"/>
      <c r="B249" s="134"/>
      <c r="C249" s="139"/>
      <c r="D249" s="134"/>
      <c r="E249" s="134"/>
      <c r="F249" s="134"/>
      <c r="G249" s="134"/>
      <c r="H249" s="134"/>
      <c r="I249" s="134"/>
      <c r="K249" s="134"/>
      <c r="L249" s="134"/>
      <c r="M249" s="134"/>
      <c r="N249" s="134"/>
      <c r="O249" s="134"/>
      <c r="P249" s="134"/>
      <c r="Q249" s="134"/>
      <c r="R249" s="134"/>
      <c r="S249" s="134"/>
      <c r="T249" s="134"/>
      <c r="U249" s="134"/>
      <c r="V249" s="134"/>
    </row>
    <row r="250" spans="1:22" s="136" customFormat="1" ht="24" customHeight="1" x14ac:dyDescent="0.2">
      <c r="A250" s="134"/>
      <c r="B250" s="134"/>
      <c r="C250" s="139"/>
      <c r="D250" s="134"/>
      <c r="E250" s="134"/>
      <c r="F250" s="134"/>
      <c r="G250" s="134"/>
      <c r="H250" s="134"/>
      <c r="I250" s="134"/>
      <c r="K250" s="134"/>
      <c r="L250" s="134"/>
      <c r="M250" s="134"/>
      <c r="N250" s="134"/>
      <c r="O250" s="134"/>
      <c r="P250" s="134"/>
      <c r="Q250" s="134"/>
      <c r="R250" s="134"/>
      <c r="S250" s="134"/>
      <c r="T250" s="134"/>
      <c r="U250" s="134"/>
      <c r="V250" s="134"/>
    </row>
    <row r="251" spans="1:22" s="136" customFormat="1" ht="24" customHeight="1" x14ac:dyDescent="0.2">
      <c r="A251" s="134"/>
      <c r="B251" s="134"/>
      <c r="C251" s="139"/>
      <c r="D251" s="134"/>
      <c r="E251" s="134"/>
      <c r="F251" s="134"/>
      <c r="G251" s="134"/>
      <c r="H251" s="134"/>
      <c r="I251" s="134"/>
      <c r="K251" s="134"/>
      <c r="L251" s="134"/>
      <c r="M251" s="134"/>
      <c r="N251" s="134"/>
      <c r="O251" s="134"/>
      <c r="P251" s="134"/>
      <c r="Q251" s="134"/>
      <c r="R251" s="134"/>
      <c r="S251" s="134"/>
      <c r="T251" s="134"/>
      <c r="U251" s="134"/>
      <c r="V251" s="134"/>
    </row>
    <row r="252" spans="1:22" s="136" customFormat="1" ht="24" customHeight="1" x14ac:dyDescent="0.2">
      <c r="A252" s="134"/>
      <c r="B252" s="134"/>
      <c r="C252" s="139"/>
      <c r="D252" s="134"/>
      <c r="E252" s="134"/>
      <c r="F252" s="134"/>
      <c r="G252" s="134"/>
      <c r="H252" s="134"/>
      <c r="I252" s="134"/>
      <c r="K252" s="134"/>
      <c r="L252" s="134"/>
      <c r="M252" s="134"/>
      <c r="N252" s="134"/>
      <c r="O252" s="134"/>
      <c r="P252" s="134"/>
      <c r="Q252" s="134"/>
      <c r="R252" s="134"/>
      <c r="S252" s="134"/>
      <c r="T252" s="134"/>
      <c r="U252" s="134"/>
      <c r="V252" s="134"/>
    </row>
    <row r="253" spans="1:22" s="136" customFormat="1" ht="24" customHeight="1" x14ac:dyDescent="0.2">
      <c r="A253" s="134"/>
      <c r="B253" s="134"/>
      <c r="C253" s="139"/>
      <c r="D253" s="134"/>
      <c r="E253" s="134"/>
      <c r="F253" s="134"/>
      <c r="G253" s="134"/>
      <c r="H253" s="134"/>
      <c r="I253" s="134"/>
      <c r="K253" s="134"/>
      <c r="L253" s="134"/>
      <c r="M253" s="134"/>
      <c r="N253" s="134"/>
      <c r="O253" s="134"/>
      <c r="P253" s="134"/>
      <c r="Q253" s="134"/>
      <c r="R253" s="134"/>
      <c r="S253" s="134"/>
      <c r="T253" s="134"/>
      <c r="U253" s="134"/>
      <c r="V253" s="134"/>
    </row>
    <row r="254" spans="1:22" s="136" customFormat="1" ht="24" customHeight="1" x14ac:dyDescent="0.2">
      <c r="A254" s="134"/>
      <c r="B254" s="134"/>
      <c r="C254" s="139"/>
      <c r="D254" s="134"/>
      <c r="E254" s="134"/>
      <c r="F254" s="134"/>
      <c r="G254" s="134"/>
      <c r="H254" s="134"/>
      <c r="I254" s="134"/>
      <c r="K254" s="134"/>
      <c r="L254" s="134"/>
      <c r="M254" s="134"/>
      <c r="N254" s="134"/>
      <c r="O254" s="134"/>
      <c r="P254" s="134"/>
      <c r="Q254" s="134"/>
      <c r="R254" s="134"/>
      <c r="S254" s="134"/>
      <c r="T254" s="134"/>
      <c r="U254" s="134"/>
      <c r="V254" s="134"/>
    </row>
    <row r="255" spans="1:22" s="136" customFormat="1" ht="24" customHeight="1" x14ac:dyDescent="0.2">
      <c r="A255" s="134"/>
      <c r="B255" s="134"/>
      <c r="C255" s="139"/>
      <c r="D255" s="134"/>
      <c r="E255" s="134"/>
      <c r="F255" s="134"/>
      <c r="G255" s="134"/>
      <c r="H255" s="134"/>
      <c r="I255" s="134"/>
      <c r="K255" s="134"/>
      <c r="L255" s="134"/>
      <c r="M255" s="134"/>
      <c r="N255" s="134"/>
      <c r="O255" s="134"/>
      <c r="P255" s="134"/>
      <c r="Q255" s="134"/>
      <c r="R255" s="134"/>
      <c r="S255" s="134"/>
      <c r="T255" s="134"/>
      <c r="U255" s="134"/>
      <c r="V255" s="134"/>
    </row>
    <row r="256" spans="1:22" s="136" customFormat="1" ht="24" customHeight="1" x14ac:dyDescent="0.2">
      <c r="A256" s="134"/>
      <c r="B256" s="134"/>
      <c r="C256" s="139"/>
      <c r="D256" s="134"/>
      <c r="E256" s="134"/>
      <c r="F256" s="134"/>
      <c r="G256" s="134"/>
      <c r="H256" s="134"/>
      <c r="I256" s="134"/>
      <c r="K256" s="134"/>
      <c r="L256" s="134"/>
      <c r="M256" s="134"/>
      <c r="N256" s="134"/>
      <c r="O256" s="134"/>
      <c r="P256" s="134"/>
      <c r="Q256" s="134"/>
      <c r="R256" s="134"/>
      <c r="S256" s="134"/>
      <c r="T256" s="134"/>
      <c r="U256" s="134"/>
      <c r="V256" s="134"/>
    </row>
    <row r="257" spans="1:22" s="136" customFormat="1" ht="24" customHeight="1" x14ac:dyDescent="0.2">
      <c r="A257" s="134"/>
      <c r="B257" s="140"/>
      <c r="C257" s="139"/>
      <c r="D257" s="134"/>
      <c r="E257" s="134"/>
      <c r="F257" s="134"/>
      <c r="G257" s="134"/>
      <c r="H257" s="134"/>
      <c r="I257" s="134"/>
      <c r="K257" s="134"/>
      <c r="L257" s="134"/>
      <c r="M257" s="134"/>
      <c r="N257" s="134"/>
      <c r="O257" s="134"/>
      <c r="P257" s="134"/>
      <c r="Q257" s="134"/>
      <c r="R257" s="134"/>
      <c r="S257" s="134"/>
      <c r="T257" s="134"/>
      <c r="U257" s="134"/>
      <c r="V257" s="134"/>
    </row>
    <row r="258" spans="1:22" s="136" customFormat="1" ht="24" customHeight="1" x14ac:dyDescent="0.2">
      <c r="A258" s="134"/>
      <c r="B258" s="134"/>
      <c r="C258" s="139"/>
      <c r="D258" s="134"/>
      <c r="E258" s="134"/>
      <c r="F258" s="134"/>
      <c r="G258" s="134"/>
      <c r="H258" s="134"/>
      <c r="I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</row>
  </sheetData>
  <mergeCells count="27">
    <mergeCell ref="A189:E189"/>
    <mergeCell ref="G6:H6"/>
    <mergeCell ref="A149:E149"/>
    <mergeCell ref="A165:E165"/>
    <mergeCell ref="A171:E171"/>
    <mergeCell ref="A179:E179"/>
    <mergeCell ref="A6:A7"/>
    <mergeCell ref="B6:B7"/>
    <mergeCell ref="C6:C7"/>
    <mergeCell ref="D6:D7"/>
    <mergeCell ref="E6:F6"/>
    <mergeCell ref="A211:E211"/>
    <mergeCell ref="A214:E214"/>
    <mergeCell ref="I6:I7"/>
    <mergeCell ref="A215:E215"/>
    <mergeCell ref="A24:E24"/>
    <mergeCell ref="A40:E40"/>
    <mergeCell ref="A60:E60"/>
    <mergeCell ref="A67:E67"/>
    <mergeCell ref="A77:E77"/>
    <mergeCell ref="A101:E101"/>
    <mergeCell ref="A113:E113"/>
    <mergeCell ref="A126:E126"/>
    <mergeCell ref="A131:E131"/>
    <mergeCell ref="A138:E138"/>
    <mergeCell ref="A146:E146"/>
    <mergeCell ref="A184:E184"/>
  </mergeCells>
  <printOptions horizontalCentered="1"/>
  <pageMargins left="0.5" right="0.5" top="0.5" bottom="0.5" header="0.5" footer="0.5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0"/>
  <sheetViews>
    <sheetView view="pageBreakPreview" zoomScaleNormal="100" zoomScaleSheetLayoutView="100" workbookViewId="0">
      <selection activeCell="E5" sqref="E5"/>
    </sheetView>
  </sheetViews>
  <sheetFormatPr defaultRowHeight="24" customHeight="1" x14ac:dyDescent="0.2"/>
  <cols>
    <col min="1" max="1" width="5.42578125" style="31" customWidth="1"/>
    <col min="2" max="2" width="44.140625" style="21" customWidth="1"/>
    <col min="3" max="3" width="10.42578125" style="27" customWidth="1"/>
    <col min="4" max="4" width="10.140625" style="32" customWidth="1"/>
    <col min="5" max="5" width="13" style="29" customWidth="1"/>
    <col min="6" max="6" width="13.140625" style="29" customWidth="1"/>
    <col min="7" max="7" width="10.42578125" style="29" customWidth="1"/>
    <col min="8" max="8" width="14" style="29" customWidth="1"/>
    <col min="9" max="9" width="13.85546875" style="29" customWidth="1"/>
    <col min="10" max="10" width="12.140625" style="20" bestFit="1" customWidth="1"/>
    <col min="11" max="11" width="11" style="21" bestFit="1" customWidth="1"/>
    <col min="12" max="15" width="9.28515625" style="21" bestFit="1" customWidth="1"/>
    <col min="16" max="16" width="10" style="21" bestFit="1" customWidth="1"/>
    <col min="17" max="16384" width="9.140625" style="21"/>
  </cols>
  <sheetData>
    <row r="1" spans="1:22" s="3" customFormat="1" ht="24" customHeight="1" x14ac:dyDescent="0.2">
      <c r="A1" s="6" t="s">
        <v>280</v>
      </c>
      <c r="B1" s="2"/>
      <c r="C1" s="2"/>
      <c r="D1" s="2"/>
      <c r="E1" s="2"/>
      <c r="F1" s="2"/>
      <c r="G1" s="2"/>
      <c r="H1" s="2"/>
      <c r="I1" s="8" t="s">
        <v>0</v>
      </c>
    </row>
    <row r="2" spans="1:22" s="4" customFormat="1" ht="24" customHeight="1" x14ac:dyDescent="0.2">
      <c r="A2" s="2" t="s">
        <v>72</v>
      </c>
      <c r="C2" s="7"/>
      <c r="G2" s="10"/>
      <c r="H2" s="10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s="4" customFormat="1" ht="24" customHeight="1" x14ac:dyDescent="0.2">
      <c r="A3" s="6" t="s">
        <v>9</v>
      </c>
      <c r="C3" s="11"/>
      <c r="E3" s="12" t="s">
        <v>8</v>
      </c>
      <c r="G3" s="10"/>
      <c r="H3" s="10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s="4" customFormat="1" ht="24" customHeight="1" x14ac:dyDescent="0.2">
      <c r="A4" s="9" t="s">
        <v>10</v>
      </c>
      <c r="B4" s="3" t="s">
        <v>29</v>
      </c>
      <c r="C4" s="11"/>
      <c r="E4" s="12" t="s">
        <v>11</v>
      </c>
      <c r="G4" s="10"/>
      <c r="H4" s="10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s="13" customFormat="1" ht="24" customHeight="1" x14ac:dyDescent="0.2">
      <c r="A5" s="9" t="s">
        <v>357</v>
      </c>
      <c r="B5" s="3"/>
      <c r="C5" s="11"/>
      <c r="D5" s="4"/>
      <c r="E5" s="2" t="s">
        <v>356</v>
      </c>
      <c r="G5" s="14"/>
      <c r="H5" s="14"/>
      <c r="J5" s="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</row>
    <row r="6" spans="1:22" s="34" customFormat="1" ht="24" customHeight="1" x14ac:dyDescent="0.2">
      <c r="A6" s="527" t="s">
        <v>1</v>
      </c>
      <c r="B6" s="529" t="s">
        <v>2</v>
      </c>
      <c r="C6" s="531" t="s">
        <v>3</v>
      </c>
      <c r="D6" s="527" t="s">
        <v>4</v>
      </c>
      <c r="E6" s="523" t="s">
        <v>5</v>
      </c>
      <c r="F6" s="524"/>
      <c r="G6" s="523" t="s">
        <v>7</v>
      </c>
      <c r="H6" s="524"/>
      <c r="I6" s="525" t="s">
        <v>12</v>
      </c>
      <c r="J6" s="33"/>
    </row>
    <row r="7" spans="1:22" s="34" customFormat="1" ht="24" customHeight="1" x14ac:dyDescent="0.2">
      <c r="A7" s="528"/>
      <c r="B7" s="530"/>
      <c r="C7" s="532"/>
      <c r="D7" s="528"/>
      <c r="E7" s="17" t="s">
        <v>13</v>
      </c>
      <c r="F7" s="17" t="s">
        <v>6</v>
      </c>
      <c r="G7" s="17" t="s">
        <v>13</v>
      </c>
      <c r="H7" s="17" t="s">
        <v>6</v>
      </c>
      <c r="I7" s="526"/>
      <c r="J7" s="33"/>
    </row>
    <row r="8" spans="1:22" s="16" customFormat="1" ht="24" customHeight="1" x14ac:dyDescent="0.2">
      <c r="A8" s="40">
        <v>2</v>
      </c>
      <c r="B8" s="41" t="s">
        <v>79</v>
      </c>
      <c r="C8" s="42"/>
      <c r="D8" s="43"/>
      <c r="E8" s="42"/>
      <c r="F8" s="44"/>
      <c r="G8" s="42"/>
      <c r="H8" s="44"/>
      <c r="I8" s="42"/>
      <c r="J8" s="85">
        <f t="shared" ref="J8:J63" si="0">F8+H8</f>
        <v>0</v>
      </c>
    </row>
    <row r="9" spans="1:22" s="16" customFormat="1" ht="24" customHeight="1" x14ac:dyDescent="0.2">
      <c r="A9" s="67">
        <v>2.1</v>
      </c>
      <c r="B9" s="68" t="s">
        <v>41</v>
      </c>
      <c r="C9" s="69"/>
      <c r="D9" s="70"/>
      <c r="E9" s="69"/>
      <c r="F9" s="71"/>
      <c r="G9" s="69"/>
      <c r="H9" s="71"/>
      <c r="I9" s="69"/>
      <c r="J9" s="85">
        <f t="shared" si="0"/>
        <v>0</v>
      </c>
    </row>
    <row r="10" spans="1:22" s="16" customFormat="1" ht="24" customHeight="1" x14ac:dyDescent="0.2">
      <c r="A10" s="76">
        <v>1</v>
      </c>
      <c r="B10" s="77" t="s">
        <v>48</v>
      </c>
      <c r="C10" s="78">
        <v>1</v>
      </c>
      <c r="D10" s="79" t="s">
        <v>2</v>
      </c>
      <c r="E10" s="80"/>
      <c r="F10" s="322"/>
      <c r="G10" s="78"/>
      <c r="H10" s="322"/>
      <c r="I10" s="78"/>
      <c r="J10" s="85"/>
    </row>
    <row r="11" spans="1:22" s="16" customFormat="1" ht="24" customHeight="1" x14ac:dyDescent="0.2">
      <c r="A11" s="89"/>
      <c r="B11" s="51"/>
      <c r="C11" s="52"/>
      <c r="D11" s="79"/>
      <c r="E11" s="39"/>
      <c r="F11" s="322"/>
      <c r="G11" s="52"/>
      <c r="H11" s="322"/>
      <c r="I11" s="78"/>
      <c r="J11" s="85"/>
    </row>
    <row r="12" spans="1:22" s="16" customFormat="1" ht="24" customHeight="1" x14ac:dyDescent="0.2">
      <c r="A12" s="507" t="s">
        <v>172</v>
      </c>
      <c r="B12" s="508"/>
      <c r="C12" s="508"/>
      <c r="D12" s="508"/>
      <c r="E12" s="509"/>
      <c r="F12" s="18"/>
      <c r="G12" s="18"/>
      <c r="H12" s="18"/>
      <c r="I12" s="18"/>
      <c r="J12" s="85">
        <f t="shared" si="0"/>
        <v>0</v>
      </c>
    </row>
    <row r="13" spans="1:22" s="19" customFormat="1" ht="24" customHeight="1" x14ac:dyDescent="0.2">
      <c r="A13" s="40">
        <v>2.2000000000000002</v>
      </c>
      <c r="B13" s="41" t="s">
        <v>43</v>
      </c>
      <c r="C13" s="42"/>
      <c r="D13" s="43"/>
      <c r="E13" s="42"/>
      <c r="F13" s="44"/>
      <c r="G13" s="42"/>
      <c r="H13" s="44"/>
      <c r="I13" s="42"/>
      <c r="J13" s="85">
        <f t="shared" si="0"/>
        <v>0</v>
      </c>
    </row>
    <row r="14" spans="1:22" s="19" customFormat="1" ht="24" customHeight="1" x14ac:dyDescent="0.2">
      <c r="A14" s="45">
        <v>1</v>
      </c>
      <c r="B14" s="46" t="s">
        <v>28</v>
      </c>
      <c r="C14" s="47">
        <v>72.13</v>
      </c>
      <c r="D14" s="48" t="s">
        <v>22</v>
      </c>
      <c r="E14" s="38"/>
      <c r="F14" s="49"/>
      <c r="G14" s="47"/>
      <c r="H14" s="49"/>
      <c r="I14" s="47"/>
      <c r="J14" s="85"/>
    </row>
    <row r="15" spans="1:22" s="84" customFormat="1" ht="24" customHeight="1" x14ac:dyDescent="0.2">
      <c r="A15" s="45">
        <v>2</v>
      </c>
      <c r="B15" s="46" t="s">
        <v>21</v>
      </c>
      <c r="C15" s="47">
        <v>35.409999999999997</v>
      </c>
      <c r="D15" s="48" t="s">
        <v>22</v>
      </c>
      <c r="E15" s="38"/>
      <c r="F15" s="49"/>
      <c r="G15" s="47"/>
      <c r="H15" s="49"/>
      <c r="I15" s="47"/>
      <c r="J15" s="85"/>
    </row>
    <row r="16" spans="1:22" s="84" customFormat="1" ht="24" customHeight="1" x14ac:dyDescent="0.2">
      <c r="A16" s="45">
        <v>3</v>
      </c>
      <c r="B16" s="46" t="s">
        <v>26</v>
      </c>
      <c r="C16" s="47">
        <v>2.0299999999999998</v>
      </c>
      <c r="D16" s="48" t="s">
        <v>22</v>
      </c>
      <c r="E16" s="47"/>
      <c r="F16" s="49"/>
      <c r="G16" s="47"/>
      <c r="H16" s="49"/>
      <c r="I16" s="47"/>
      <c r="J16" s="85"/>
    </row>
    <row r="17" spans="1:22" s="84" customFormat="1" ht="24" customHeight="1" x14ac:dyDescent="0.2">
      <c r="A17" s="45">
        <v>4</v>
      </c>
      <c r="B17" s="46" t="s">
        <v>24</v>
      </c>
      <c r="C17" s="47">
        <v>10.59</v>
      </c>
      <c r="D17" s="48" t="s">
        <v>22</v>
      </c>
      <c r="E17" s="47"/>
      <c r="F17" s="49"/>
      <c r="G17" s="47"/>
      <c r="H17" s="49"/>
      <c r="I17" s="47"/>
      <c r="J17" s="85"/>
    </row>
    <row r="18" spans="1:22" s="84" customFormat="1" ht="24" customHeight="1" x14ac:dyDescent="0.2">
      <c r="A18" s="45">
        <v>5</v>
      </c>
      <c r="B18" s="46" t="s">
        <v>27</v>
      </c>
      <c r="C18" s="47">
        <v>51.57</v>
      </c>
      <c r="D18" s="48" t="s">
        <v>20</v>
      </c>
      <c r="E18" s="47"/>
      <c r="F18" s="49"/>
      <c r="G18" s="47"/>
      <c r="H18" s="49"/>
      <c r="I18" s="47"/>
      <c r="J18" s="85"/>
    </row>
    <row r="19" spans="1:22" s="84" customFormat="1" ht="24" customHeight="1" x14ac:dyDescent="0.2">
      <c r="A19" s="45">
        <v>6</v>
      </c>
      <c r="B19" s="46" t="s">
        <v>23</v>
      </c>
      <c r="C19" s="47"/>
      <c r="D19" s="48"/>
      <c r="E19" s="47"/>
      <c r="F19" s="49"/>
      <c r="G19" s="47"/>
      <c r="H19" s="49"/>
      <c r="I19" s="47"/>
      <c r="J19" s="85"/>
    </row>
    <row r="20" spans="1:22" s="84" customFormat="1" ht="24" customHeight="1" x14ac:dyDescent="0.2">
      <c r="A20" s="45"/>
      <c r="B20" s="46" t="s">
        <v>30</v>
      </c>
      <c r="C20" s="47">
        <v>1603.57</v>
      </c>
      <c r="D20" s="48" t="s">
        <v>18</v>
      </c>
      <c r="E20" s="47"/>
      <c r="F20" s="49"/>
      <c r="G20" s="47"/>
      <c r="H20" s="49"/>
      <c r="I20" s="47"/>
      <c r="J20" s="85"/>
    </row>
    <row r="21" spans="1:22" s="84" customFormat="1" ht="24" customHeight="1" x14ac:dyDescent="0.2">
      <c r="A21" s="45"/>
      <c r="B21" s="46" t="s">
        <v>31</v>
      </c>
      <c r="C21" s="47">
        <v>125.22</v>
      </c>
      <c r="D21" s="48" t="s">
        <v>18</v>
      </c>
      <c r="E21" s="47"/>
      <c r="F21" s="49"/>
      <c r="G21" s="47"/>
      <c r="H21" s="49"/>
      <c r="I21" s="47"/>
      <c r="J21" s="85"/>
    </row>
    <row r="22" spans="1:22" s="84" customFormat="1" ht="24" customHeight="1" x14ac:dyDescent="0.2">
      <c r="A22" s="50"/>
      <c r="B22" s="51" t="s">
        <v>32</v>
      </c>
      <c r="C22" s="52">
        <v>34.5</v>
      </c>
      <c r="D22" s="53" t="s">
        <v>18</v>
      </c>
      <c r="E22" s="52"/>
      <c r="F22" s="49"/>
      <c r="G22" s="52"/>
      <c r="H22" s="49"/>
      <c r="I22" s="47"/>
      <c r="J22" s="85"/>
    </row>
    <row r="23" spans="1:22" s="22" customFormat="1" ht="24" customHeight="1" x14ac:dyDescent="0.2">
      <c r="A23" s="507" t="s">
        <v>173</v>
      </c>
      <c r="B23" s="508"/>
      <c r="C23" s="508"/>
      <c r="D23" s="508"/>
      <c r="E23" s="509"/>
      <c r="F23" s="18"/>
      <c r="G23" s="18"/>
      <c r="H23" s="18"/>
      <c r="I23" s="18"/>
      <c r="J23" s="85">
        <f t="shared" si="0"/>
        <v>0</v>
      </c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</row>
    <row r="24" spans="1:22" s="26" customFormat="1" ht="24" customHeight="1" x14ac:dyDescent="0.2">
      <c r="A24" s="54">
        <v>2.2999999999999998</v>
      </c>
      <c r="B24" s="55" t="s">
        <v>44</v>
      </c>
      <c r="C24" s="56"/>
      <c r="D24" s="57"/>
      <c r="E24" s="56"/>
      <c r="F24" s="58"/>
      <c r="G24" s="56"/>
      <c r="H24" s="58"/>
      <c r="I24" s="56"/>
      <c r="J24" s="85">
        <f t="shared" si="0"/>
        <v>0</v>
      </c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 s="36" customFormat="1" ht="48.75" customHeight="1" x14ac:dyDescent="0.2">
      <c r="A25" s="59">
        <v>1</v>
      </c>
      <c r="B25" s="60" t="s">
        <v>33</v>
      </c>
      <c r="C25" s="61">
        <v>1</v>
      </c>
      <c r="D25" s="62" t="s">
        <v>14</v>
      </c>
      <c r="E25" s="37"/>
      <c r="F25" s="63"/>
      <c r="G25" s="61"/>
      <c r="H25" s="63"/>
      <c r="I25" s="61"/>
      <c r="J25" s="8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</row>
    <row r="26" spans="1:22" s="36" customFormat="1" ht="48" customHeight="1" x14ac:dyDescent="0.2">
      <c r="A26" s="59">
        <v>2</v>
      </c>
      <c r="B26" s="60" t="s">
        <v>36</v>
      </c>
      <c r="C26" s="61">
        <v>30</v>
      </c>
      <c r="D26" s="62" t="s">
        <v>16</v>
      </c>
      <c r="E26" s="37"/>
      <c r="F26" s="63"/>
      <c r="G26" s="61"/>
      <c r="H26" s="63"/>
      <c r="I26" s="61"/>
      <c r="J26" s="8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</row>
    <row r="27" spans="1:22" s="36" customFormat="1" ht="24" customHeight="1" x14ac:dyDescent="0.2">
      <c r="A27" s="59">
        <v>3</v>
      </c>
      <c r="B27" s="60" t="s">
        <v>34</v>
      </c>
      <c r="C27" s="61">
        <v>24</v>
      </c>
      <c r="D27" s="62" t="s">
        <v>25</v>
      </c>
      <c r="E27" s="37"/>
      <c r="F27" s="63"/>
      <c r="G27" s="61"/>
      <c r="H27" s="63"/>
      <c r="I27" s="61"/>
      <c r="J27" s="8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</row>
    <row r="28" spans="1:22" s="36" customFormat="1" ht="24" customHeight="1" x14ac:dyDescent="0.2">
      <c r="A28" s="59">
        <v>4</v>
      </c>
      <c r="B28" s="60" t="s">
        <v>35</v>
      </c>
      <c r="C28" s="61">
        <v>4</v>
      </c>
      <c r="D28" s="62" t="s">
        <v>25</v>
      </c>
      <c r="E28" s="61"/>
      <c r="F28" s="63"/>
      <c r="G28" s="61"/>
      <c r="H28" s="63"/>
      <c r="I28" s="61"/>
      <c r="J28" s="8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</row>
    <row r="29" spans="1:22" s="36" customFormat="1" ht="48.75" customHeight="1" x14ac:dyDescent="0.2">
      <c r="A29" s="59">
        <v>5</v>
      </c>
      <c r="B29" s="60" t="s">
        <v>37</v>
      </c>
      <c r="C29" s="61">
        <v>3</v>
      </c>
      <c r="D29" s="62" t="s">
        <v>14</v>
      </c>
      <c r="E29" s="61"/>
      <c r="F29" s="63"/>
      <c r="G29" s="61"/>
      <c r="H29" s="63"/>
      <c r="I29" s="61"/>
      <c r="J29" s="8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</row>
    <row r="30" spans="1:22" s="36" customFormat="1" ht="24" customHeight="1" x14ac:dyDescent="0.2">
      <c r="A30" s="59">
        <v>6</v>
      </c>
      <c r="B30" s="60" t="s">
        <v>38</v>
      </c>
      <c r="C30" s="61">
        <v>2</v>
      </c>
      <c r="D30" s="62" t="s">
        <v>14</v>
      </c>
      <c r="E30" s="61"/>
      <c r="F30" s="63"/>
      <c r="G30" s="61"/>
      <c r="H30" s="63"/>
      <c r="I30" s="61"/>
      <c r="J30" s="8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22" s="36" customFormat="1" ht="24" customHeight="1" x14ac:dyDescent="0.2">
      <c r="A31" s="59">
        <v>7</v>
      </c>
      <c r="B31" s="60" t="s">
        <v>39</v>
      </c>
      <c r="C31" s="61">
        <v>6</v>
      </c>
      <c r="D31" s="62" t="s">
        <v>17</v>
      </c>
      <c r="E31" s="61"/>
      <c r="F31" s="63"/>
      <c r="G31" s="61"/>
      <c r="H31" s="63"/>
      <c r="I31" s="61"/>
      <c r="J31" s="8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</row>
    <row r="32" spans="1:22" s="36" customFormat="1" ht="24" customHeight="1" x14ac:dyDescent="0.2">
      <c r="A32" s="59">
        <v>8</v>
      </c>
      <c r="B32" s="60" t="s">
        <v>45</v>
      </c>
      <c r="C32" s="61">
        <v>2</v>
      </c>
      <c r="D32" s="62" t="s">
        <v>17</v>
      </c>
      <c r="E32" s="61"/>
      <c r="F32" s="63"/>
      <c r="G32" s="61"/>
      <c r="H32" s="63"/>
      <c r="I32" s="61"/>
      <c r="J32" s="8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</row>
    <row r="33" spans="1:22" s="36" customFormat="1" ht="24" customHeight="1" x14ac:dyDescent="0.2">
      <c r="A33" s="59">
        <v>9</v>
      </c>
      <c r="B33" s="60" t="s">
        <v>40</v>
      </c>
      <c r="C33" s="61">
        <v>4</v>
      </c>
      <c r="D33" s="62" t="s">
        <v>17</v>
      </c>
      <c r="E33" s="61"/>
      <c r="F33" s="63"/>
      <c r="G33" s="61"/>
      <c r="H33" s="63"/>
      <c r="I33" s="61"/>
      <c r="J33" s="8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</row>
    <row r="34" spans="1:22" s="36" customFormat="1" ht="24" customHeight="1" x14ac:dyDescent="0.2">
      <c r="A34" s="59">
        <v>10</v>
      </c>
      <c r="B34" s="60" t="s">
        <v>68</v>
      </c>
      <c r="C34" s="61">
        <v>1</v>
      </c>
      <c r="D34" s="62" t="s">
        <v>2</v>
      </c>
      <c r="E34" s="61"/>
      <c r="F34" s="63"/>
      <c r="G34" s="61"/>
      <c r="H34" s="63"/>
      <c r="I34" s="61"/>
      <c r="J34" s="8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s="36" customFormat="1" ht="24" customHeight="1" x14ac:dyDescent="0.2">
      <c r="A35" s="59">
        <v>11</v>
      </c>
      <c r="B35" s="73" t="s">
        <v>47</v>
      </c>
      <c r="C35" s="74">
        <v>1</v>
      </c>
      <c r="D35" s="75" t="s">
        <v>14</v>
      </c>
      <c r="E35" s="74"/>
      <c r="F35" s="63"/>
      <c r="G35" s="74"/>
      <c r="H35" s="63"/>
      <c r="I35" s="61"/>
      <c r="J35" s="8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</row>
    <row r="36" spans="1:22" s="36" customFormat="1" ht="24" customHeight="1" x14ac:dyDescent="0.2">
      <c r="A36" s="59">
        <v>12</v>
      </c>
      <c r="B36" s="64" t="s">
        <v>46</v>
      </c>
      <c r="C36" s="65">
        <v>1</v>
      </c>
      <c r="D36" s="66" t="s">
        <v>14</v>
      </c>
      <c r="E36" s="65"/>
      <c r="F36" s="63"/>
      <c r="G36" s="65"/>
      <c r="H36" s="63"/>
      <c r="I36" s="61"/>
      <c r="J36" s="8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22" s="22" customFormat="1" ht="24" customHeight="1" x14ac:dyDescent="0.2">
      <c r="A37" s="507" t="s">
        <v>174</v>
      </c>
      <c r="B37" s="508"/>
      <c r="C37" s="508"/>
      <c r="D37" s="508"/>
      <c r="E37" s="509"/>
      <c r="F37" s="18"/>
      <c r="G37" s="18"/>
      <c r="H37" s="18"/>
      <c r="I37" s="18"/>
      <c r="J37" s="85">
        <f t="shared" si="0"/>
        <v>0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</row>
    <row r="38" spans="1:22" s="22" customFormat="1" ht="24" customHeight="1" x14ac:dyDescent="0.2">
      <c r="A38" s="341"/>
      <c r="B38" s="341"/>
      <c r="C38" s="341"/>
      <c r="D38" s="341"/>
      <c r="E38" s="341"/>
      <c r="F38" s="342"/>
      <c r="G38" s="342"/>
      <c r="H38" s="342"/>
      <c r="I38" s="342"/>
      <c r="J38" s="85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1:22" s="22" customFormat="1" ht="24" customHeight="1" x14ac:dyDescent="0.2">
      <c r="A39" s="343"/>
      <c r="B39" s="343"/>
      <c r="C39" s="343"/>
      <c r="D39" s="343"/>
      <c r="E39" s="343"/>
      <c r="F39" s="344"/>
      <c r="G39" s="344"/>
      <c r="H39" s="344"/>
      <c r="I39" s="344"/>
      <c r="J39" s="85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s="22" customFormat="1" ht="24" customHeight="1" x14ac:dyDescent="0.2">
      <c r="A40" s="343"/>
      <c r="B40" s="165" t="s">
        <v>355</v>
      </c>
      <c r="C40" s="343"/>
      <c r="D40" s="343"/>
      <c r="E40" s="343"/>
      <c r="F40" s="344"/>
      <c r="G40" s="344"/>
      <c r="H40" s="344"/>
      <c r="I40" s="344"/>
      <c r="J40" s="85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1:22" s="22" customFormat="1" ht="24" customHeight="1" x14ac:dyDescent="0.2">
      <c r="A41" s="343"/>
      <c r="B41" s="343"/>
      <c r="C41" s="343"/>
      <c r="D41" s="343"/>
      <c r="E41" s="343"/>
      <c r="F41" s="344"/>
      <c r="G41" s="344"/>
      <c r="H41" s="344"/>
      <c r="I41" s="344"/>
      <c r="J41" s="85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s="22" customFormat="1" ht="24" customHeight="1" x14ac:dyDescent="0.2">
      <c r="A42" s="343"/>
      <c r="B42" s="343"/>
      <c r="C42" s="343"/>
      <c r="D42" s="343"/>
      <c r="E42" s="343"/>
      <c r="F42" s="344"/>
      <c r="G42" s="344"/>
      <c r="H42" s="344"/>
      <c r="I42" s="344"/>
      <c r="J42" s="85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1:22" s="22" customFormat="1" ht="24" customHeight="1" x14ac:dyDescent="0.2">
      <c r="A43" s="343"/>
      <c r="B43" s="343"/>
      <c r="C43" s="343"/>
      <c r="D43" s="343"/>
      <c r="E43" s="343"/>
      <c r="F43" s="344"/>
      <c r="G43" s="344"/>
      <c r="H43" s="344"/>
      <c r="I43" s="344"/>
      <c r="J43" s="85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2" s="22" customFormat="1" ht="24" customHeight="1" x14ac:dyDescent="0.2">
      <c r="A44" s="343"/>
      <c r="B44" s="343"/>
      <c r="C44" s="343"/>
      <c r="D44" s="343"/>
      <c r="E44" s="343"/>
      <c r="F44" s="344"/>
      <c r="G44" s="344"/>
      <c r="H44" s="344"/>
      <c r="I44" s="385" t="s">
        <v>349</v>
      </c>
      <c r="J44" s="85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</row>
    <row r="45" spans="1:22" ht="24" customHeight="1" x14ac:dyDescent="0.2">
      <c r="A45" s="54">
        <v>2.4</v>
      </c>
      <c r="B45" s="55" t="s">
        <v>49</v>
      </c>
      <c r="C45" s="56"/>
      <c r="D45" s="57"/>
      <c r="E45" s="56"/>
      <c r="F45" s="58"/>
      <c r="G45" s="56"/>
      <c r="H45" s="58"/>
      <c r="I45" s="56"/>
      <c r="J45" s="85">
        <f t="shared" si="0"/>
        <v>0</v>
      </c>
      <c r="K45" s="28"/>
    </row>
    <row r="46" spans="1:22" ht="24" customHeight="1" x14ac:dyDescent="0.2">
      <c r="A46" s="45">
        <v>1</v>
      </c>
      <c r="B46" s="46" t="s">
        <v>50</v>
      </c>
      <c r="C46" s="47">
        <v>1</v>
      </c>
      <c r="D46" s="48" t="s">
        <v>14</v>
      </c>
      <c r="E46" s="38"/>
      <c r="F46" s="49"/>
      <c r="G46" s="47"/>
      <c r="H46" s="49"/>
      <c r="I46" s="47"/>
      <c r="J46" s="85"/>
    </row>
    <row r="47" spans="1:22" ht="24" customHeight="1" x14ac:dyDescent="0.2">
      <c r="A47" s="45">
        <v>2</v>
      </c>
      <c r="B47" s="46" t="s">
        <v>51</v>
      </c>
      <c r="C47" s="47">
        <v>1</v>
      </c>
      <c r="D47" s="48" t="s">
        <v>14</v>
      </c>
      <c r="E47" s="38"/>
      <c r="F47" s="49"/>
      <c r="G47" s="47"/>
      <c r="H47" s="49"/>
      <c r="I47" s="47"/>
      <c r="J47" s="85"/>
    </row>
    <row r="48" spans="1:22" ht="24" customHeight="1" x14ac:dyDescent="0.2">
      <c r="A48" s="507" t="s">
        <v>175</v>
      </c>
      <c r="B48" s="508"/>
      <c r="C48" s="508"/>
      <c r="D48" s="508"/>
      <c r="E48" s="509"/>
      <c r="F48" s="18"/>
      <c r="G48" s="18"/>
      <c r="H48" s="18"/>
      <c r="I48" s="18"/>
      <c r="J48" s="85">
        <f t="shared" si="0"/>
        <v>0</v>
      </c>
      <c r="K48" s="1"/>
    </row>
    <row r="49" spans="1:12" ht="24" customHeight="1" x14ac:dyDescent="0.2">
      <c r="A49" s="40">
        <v>2.5</v>
      </c>
      <c r="B49" s="41" t="s">
        <v>53</v>
      </c>
      <c r="C49" s="42"/>
      <c r="D49" s="43"/>
      <c r="E49" s="42"/>
      <c r="F49" s="44"/>
      <c r="G49" s="42"/>
      <c r="H49" s="44"/>
      <c r="I49" s="42"/>
      <c r="J49" s="85">
        <f t="shared" si="0"/>
        <v>0</v>
      </c>
      <c r="K49" s="1"/>
    </row>
    <row r="50" spans="1:12" ht="24" customHeight="1" x14ac:dyDescent="0.2">
      <c r="A50" s="45">
        <v>1</v>
      </c>
      <c r="B50" s="46" t="s">
        <v>52</v>
      </c>
      <c r="C50" s="47"/>
      <c r="D50" s="48"/>
      <c r="E50" s="38"/>
      <c r="F50" s="49"/>
      <c r="G50" s="47"/>
      <c r="H50" s="49"/>
      <c r="I50" s="47"/>
      <c r="J50" s="85">
        <f t="shared" si="0"/>
        <v>0</v>
      </c>
      <c r="K50" s="1"/>
    </row>
    <row r="51" spans="1:12" ht="24" customHeight="1" x14ac:dyDescent="0.2">
      <c r="A51" s="45"/>
      <c r="B51" s="46" t="s">
        <v>54</v>
      </c>
      <c r="C51" s="47">
        <v>10</v>
      </c>
      <c r="D51" s="48" t="s">
        <v>14</v>
      </c>
      <c r="E51" s="38"/>
      <c r="F51" s="49"/>
      <c r="G51" s="47"/>
      <c r="H51" s="49"/>
      <c r="I51" s="47"/>
      <c r="J51" s="85"/>
      <c r="K51" s="1"/>
    </row>
    <row r="52" spans="1:12" ht="24" customHeight="1" x14ac:dyDescent="0.2">
      <c r="A52" s="76"/>
      <c r="B52" s="77" t="s">
        <v>56</v>
      </c>
      <c r="C52" s="78">
        <v>1</v>
      </c>
      <c r="D52" s="48" t="s">
        <v>14</v>
      </c>
      <c r="E52" s="80"/>
      <c r="F52" s="49"/>
      <c r="G52" s="78"/>
      <c r="H52" s="49"/>
      <c r="I52" s="47"/>
      <c r="J52" s="85"/>
      <c r="K52" s="1"/>
    </row>
    <row r="53" spans="1:12" ht="24" customHeight="1" x14ac:dyDescent="0.2">
      <c r="A53" s="76"/>
      <c r="B53" s="77" t="s">
        <v>57</v>
      </c>
      <c r="C53" s="78">
        <v>4</v>
      </c>
      <c r="D53" s="48" t="s">
        <v>14</v>
      </c>
      <c r="E53" s="80"/>
      <c r="F53" s="49"/>
      <c r="G53" s="78"/>
      <c r="H53" s="49"/>
      <c r="I53" s="47"/>
      <c r="J53" s="85"/>
      <c r="K53" s="1"/>
    </row>
    <row r="54" spans="1:12" ht="24" customHeight="1" x14ac:dyDescent="0.2">
      <c r="A54" s="76"/>
      <c r="B54" s="77" t="s">
        <v>58</v>
      </c>
      <c r="C54" s="78">
        <v>4</v>
      </c>
      <c r="D54" s="48" t="s">
        <v>14</v>
      </c>
      <c r="E54" s="80"/>
      <c r="F54" s="49"/>
      <c r="G54" s="78"/>
      <c r="H54" s="49"/>
      <c r="I54" s="47"/>
      <c r="J54" s="85"/>
      <c r="K54" s="1"/>
    </row>
    <row r="55" spans="1:12" ht="24" customHeight="1" x14ac:dyDescent="0.2">
      <c r="A55" s="76"/>
      <c r="B55" s="77" t="s">
        <v>59</v>
      </c>
      <c r="C55" s="78">
        <v>4</v>
      </c>
      <c r="D55" s="48" t="s">
        <v>14</v>
      </c>
      <c r="E55" s="80"/>
      <c r="F55" s="49"/>
      <c r="G55" s="78"/>
      <c r="H55" s="49"/>
      <c r="I55" s="47"/>
      <c r="J55" s="85"/>
      <c r="K55" s="1"/>
    </row>
    <row r="56" spans="1:12" ht="24" customHeight="1" x14ac:dyDescent="0.2">
      <c r="A56" s="76"/>
      <c r="B56" s="77" t="s">
        <v>60</v>
      </c>
      <c r="C56" s="78">
        <v>4</v>
      </c>
      <c r="D56" s="48" t="s">
        <v>14</v>
      </c>
      <c r="E56" s="80"/>
      <c r="F56" s="49"/>
      <c r="G56" s="78"/>
      <c r="H56" s="49"/>
      <c r="I56" s="47"/>
      <c r="J56" s="85"/>
      <c r="K56" s="1"/>
    </row>
    <row r="57" spans="1:12" ht="24" customHeight="1" x14ac:dyDescent="0.2">
      <c r="A57" s="76">
        <v>2</v>
      </c>
      <c r="B57" s="77" t="s">
        <v>55</v>
      </c>
      <c r="C57" s="78"/>
      <c r="D57" s="79"/>
      <c r="E57" s="80"/>
      <c r="F57" s="49"/>
      <c r="G57" s="78"/>
      <c r="H57" s="49"/>
      <c r="I57" s="47"/>
      <c r="J57" s="85"/>
      <c r="K57" s="1"/>
    </row>
    <row r="58" spans="1:12" ht="24" customHeight="1" x14ac:dyDescent="0.2">
      <c r="A58" s="76"/>
      <c r="B58" s="77" t="s">
        <v>61</v>
      </c>
      <c r="C58" s="78">
        <v>4</v>
      </c>
      <c r="D58" s="79" t="s">
        <v>14</v>
      </c>
      <c r="E58" s="80"/>
      <c r="F58" s="49"/>
      <c r="G58" s="78"/>
      <c r="H58" s="49"/>
      <c r="I58" s="47"/>
      <c r="J58" s="85"/>
      <c r="K58" s="1"/>
    </row>
    <row r="59" spans="1:12" ht="24" customHeight="1" x14ac:dyDescent="0.2">
      <c r="A59" s="320">
        <v>3</v>
      </c>
      <c r="B59" s="73" t="s">
        <v>101</v>
      </c>
      <c r="C59" s="74">
        <v>5</v>
      </c>
      <c r="D59" s="321" t="s">
        <v>102</v>
      </c>
      <c r="E59" s="102"/>
      <c r="F59" s="103"/>
      <c r="G59" s="74"/>
      <c r="H59" s="322"/>
      <c r="I59" s="74"/>
      <c r="J59" s="85"/>
      <c r="K59" s="1"/>
    </row>
    <row r="60" spans="1:12" ht="24" customHeight="1" x14ac:dyDescent="0.2">
      <c r="A60" s="320">
        <v>5</v>
      </c>
      <c r="B60" s="73" t="s">
        <v>250</v>
      </c>
      <c r="C60" s="74">
        <v>10</v>
      </c>
      <c r="D60" s="321" t="s">
        <v>251</v>
      </c>
      <c r="E60" s="102"/>
      <c r="F60" s="103"/>
      <c r="G60" s="74"/>
      <c r="H60" s="322"/>
      <c r="I60" s="74"/>
      <c r="J60" s="85"/>
      <c r="K60" s="1"/>
    </row>
    <row r="61" spans="1:12" ht="24" customHeight="1" x14ac:dyDescent="0.2">
      <c r="A61" s="320">
        <v>6</v>
      </c>
      <c r="B61" s="60" t="s">
        <v>252</v>
      </c>
      <c r="C61" s="61">
        <v>1</v>
      </c>
      <c r="D61" s="62" t="s">
        <v>17</v>
      </c>
      <c r="E61" s="61"/>
      <c r="F61" s="63"/>
      <c r="G61" s="61"/>
      <c r="H61" s="63"/>
      <c r="I61" s="61"/>
      <c r="J61" s="85"/>
      <c r="K61" s="1"/>
    </row>
    <row r="62" spans="1:12" ht="24" customHeight="1" x14ac:dyDescent="0.2">
      <c r="A62" s="507" t="s">
        <v>176</v>
      </c>
      <c r="B62" s="508"/>
      <c r="C62" s="508"/>
      <c r="D62" s="508"/>
      <c r="E62" s="509"/>
      <c r="F62" s="18"/>
      <c r="G62" s="18"/>
      <c r="H62" s="18"/>
      <c r="I62" s="18"/>
      <c r="J62" s="85">
        <f t="shared" si="0"/>
        <v>0</v>
      </c>
      <c r="K62" s="1"/>
    </row>
    <row r="63" spans="1:12" ht="24" customHeight="1" x14ac:dyDescent="0.2">
      <c r="A63" s="40">
        <v>2.6</v>
      </c>
      <c r="B63" s="41" t="s">
        <v>62</v>
      </c>
      <c r="C63" s="42"/>
      <c r="D63" s="43"/>
      <c r="E63" s="42"/>
      <c r="F63" s="44"/>
      <c r="G63" s="42"/>
      <c r="H63" s="44"/>
      <c r="I63" s="42"/>
      <c r="J63" s="85">
        <f t="shared" si="0"/>
        <v>0</v>
      </c>
      <c r="K63" s="1"/>
      <c r="L63" s="21" t="s">
        <v>253</v>
      </c>
    </row>
    <row r="64" spans="1:12" ht="24" customHeight="1" x14ac:dyDescent="0.2">
      <c r="A64" s="45">
        <v>1</v>
      </c>
      <c r="B64" s="46" t="s">
        <v>63</v>
      </c>
      <c r="C64" s="47"/>
      <c r="D64" s="48"/>
      <c r="E64" s="38"/>
      <c r="F64" s="49"/>
      <c r="G64" s="47"/>
      <c r="H64" s="49"/>
      <c r="I64" s="47"/>
      <c r="J64" s="85"/>
      <c r="K64" s="1"/>
    </row>
    <row r="65" spans="1:11" ht="24" customHeight="1" x14ac:dyDescent="0.2">
      <c r="A65" s="45"/>
      <c r="B65" s="46" t="s">
        <v>64</v>
      </c>
      <c r="C65" s="47">
        <f>47+54</f>
        <v>101</v>
      </c>
      <c r="D65" s="48" t="s">
        <v>14</v>
      </c>
      <c r="E65" s="38"/>
      <c r="F65" s="49"/>
      <c r="G65" s="47"/>
      <c r="H65" s="49"/>
      <c r="I65" s="47"/>
      <c r="J65" s="85"/>
      <c r="K65" s="1"/>
    </row>
    <row r="66" spans="1:11" ht="48.75" customHeight="1" x14ac:dyDescent="0.2">
      <c r="A66" s="72">
        <v>2</v>
      </c>
      <c r="B66" s="82" t="s">
        <v>65</v>
      </c>
      <c r="C66" s="78"/>
      <c r="D66" s="48"/>
      <c r="E66" s="80"/>
      <c r="F66" s="49"/>
      <c r="G66" s="78"/>
      <c r="H66" s="49"/>
      <c r="I66" s="47"/>
      <c r="J66" s="85"/>
      <c r="K66" s="1"/>
    </row>
    <row r="67" spans="1:11" ht="24" customHeight="1" x14ac:dyDescent="0.2">
      <c r="A67" s="76"/>
      <c r="B67" s="77" t="s">
        <v>69</v>
      </c>
      <c r="C67" s="78">
        <v>36.270000000000003</v>
      </c>
      <c r="D67" s="48" t="s">
        <v>15</v>
      </c>
      <c r="E67" s="80"/>
      <c r="F67" s="49"/>
      <c r="G67" s="78"/>
      <c r="H67" s="49"/>
      <c r="I67" s="47"/>
      <c r="J67" s="85"/>
      <c r="K67" s="1"/>
    </row>
    <row r="68" spans="1:11" ht="24" customHeight="1" x14ac:dyDescent="0.2">
      <c r="A68" s="76"/>
      <c r="B68" s="77" t="s">
        <v>70</v>
      </c>
      <c r="C68" s="78">
        <v>84</v>
      </c>
      <c r="D68" s="48" t="s">
        <v>19</v>
      </c>
      <c r="E68" s="80"/>
      <c r="F68" s="49"/>
      <c r="G68" s="78"/>
      <c r="H68" s="49"/>
      <c r="I68" s="47"/>
      <c r="J68" s="85"/>
      <c r="K68" s="1"/>
    </row>
    <row r="69" spans="1:11" ht="24" customHeight="1" x14ac:dyDescent="0.2">
      <c r="A69" s="76"/>
      <c r="B69" s="77" t="s">
        <v>71</v>
      </c>
      <c r="C69" s="78">
        <v>249.19499999999999</v>
      </c>
      <c r="D69" s="48" t="s">
        <v>18</v>
      </c>
      <c r="E69" s="80"/>
      <c r="F69" s="49"/>
      <c r="G69" s="78"/>
      <c r="H69" s="49"/>
      <c r="I69" s="47"/>
      <c r="J69" s="85"/>
      <c r="K69" s="1"/>
    </row>
    <row r="70" spans="1:11" ht="24" customHeight="1" x14ac:dyDescent="0.2">
      <c r="A70" s="76">
        <v>3</v>
      </c>
      <c r="B70" s="77" t="s">
        <v>67</v>
      </c>
      <c r="C70" s="78"/>
      <c r="D70" s="48"/>
      <c r="E70" s="80"/>
      <c r="F70" s="49"/>
      <c r="G70" s="78"/>
      <c r="H70" s="49"/>
      <c r="I70" s="47"/>
      <c r="J70" s="85"/>
    </row>
    <row r="71" spans="1:11" ht="24" customHeight="1" x14ac:dyDescent="0.2">
      <c r="A71" s="76"/>
      <c r="B71" s="77" t="s">
        <v>66</v>
      </c>
      <c r="C71" s="78">
        <v>26.16</v>
      </c>
      <c r="D71" s="79" t="s">
        <v>15</v>
      </c>
      <c r="E71" s="80"/>
      <c r="F71" s="322"/>
      <c r="G71" s="78"/>
      <c r="H71" s="322"/>
      <c r="I71" s="78"/>
      <c r="J71" s="85"/>
    </row>
    <row r="72" spans="1:11" ht="24" customHeight="1" x14ac:dyDescent="0.2">
      <c r="A72" s="348"/>
      <c r="B72" s="349"/>
      <c r="C72" s="350"/>
      <c r="D72" s="351"/>
      <c r="E72" s="352"/>
      <c r="F72" s="350"/>
      <c r="G72" s="350"/>
      <c r="H72" s="350"/>
      <c r="I72" s="350"/>
      <c r="J72" s="85"/>
    </row>
    <row r="73" spans="1:11" ht="24" customHeight="1" x14ac:dyDescent="0.2">
      <c r="A73" s="353"/>
      <c r="B73" s="19"/>
      <c r="C73" s="71"/>
      <c r="D73" s="70"/>
      <c r="E73" s="354"/>
      <c r="F73" s="71"/>
      <c r="G73" s="71"/>
      <c r="H73" s="71"/>
      <c r="I73" s="71"/>
      <c r="J73" s="85"/>
    </row>
    <row r="74" spans="1:11" ht="24" customHeight="1" x14ac:dyDescent="0.2">
      <c r="A74" s="353"/>
      <c r="B74" s="165" t="s">
        <v>355</v>
      </c>
      <c r="C74" s="71"/>
      <c r="D74" s="70"/>
      <c r="E74" s="354"/>
      <c r="F74" s="71"/>
      <c r="G74" s="71"/>
      <c r="H74" s="71"/>
      <c r="I74" s="71"/>
      <c r="J74" s="85"/>
    </row>
    <row r="75" spans="1:11" ht="24" customHeight="1" x14ac:dyDescent="0.2">
      <c r="A75" s="353"/>
      <c r="B75" s="19"/>
      <c r="C75" s="71"/>
      <c r="D75" s="70"/>
      <c r="E75" s="354"/>
      <c r="F75" s="71"/>
      <c r="G75" s="71"/>
      <c r="H75" s="71"/>
      <c r="I75" s="71"/>
      <c r="J75" s="85"/>
    </row>
    <row r="76" spans="1:11" ht="24" customHeight="1" x14ac:dyDescent="0.2">
      <c r="A76" s="353"/>
      <c r="B76" s="19"/>
      <c r="C76" s="71"/>
      <c r="D76" s="70"/>
      <c r="E76" s="354"/>
      <c r="F76" s="71"/>
      <c r="G76" s="71"/>
      <c r="H76" s="71"/>
      <c r="I76" s="71"/>
      <c r="J76" s="85"/>
    </row>
    <row r="77" spans="1:11" ht="24" customHeight="1" x14ac:dyDescent="0.2">
      <c r="A77" s="353"/>
      <c r="B77" s="19"/>
      <c r="C77" s="71"/>
      <c r="D77" s="70"/>
      <c r="E77" s="354"/>
      <c r="F77" s="71"/>
      <c r="G77" s="71"/>
      <c r="H77" s="71"/>
      <c r="I77" s="71"/>
      <c r="J77" s="85"/>
    </row>
    <row r="78" spans="1:11" ht="24" customHeight="1" x14ac:dyDescent="0.2">
      <c r="A78" s="353"/>
      <c r="B78" s="19"/>
      <c r="C78" s="71"/>
      <c r="D78" s="70"/>
      <c r="E78" s="354"/>
      <c r="F78" s="71"/>
      <c r="G78" s="71"/>
      <c r="H78" s="71"/>
      <c r="I78" s="71"/>
      <c r="J78" s="85"/>
    </row>
    <row r="79" spans="1:11" ht="24" customHeight="1" x14ac:dyDescent="0.2">
      <c r="A79" s="353"/>
      <c r="B79" s="19"/>
      <c r="C79" s="71"/>
      <c r="D79" s="70"/>
      <c r="E79" s="354"/>
      <c r="F79" s="71"/>
      <c r="G79" s="71"/>
      <c r="H79" s="71"/>
      <c r="I79" s="71"/>
      <c r="J79" s="85"/>
    </row>
    <row r="80" spans="1:11" ht="24" customHeight="1" x14ac:dyDescent="0.2">
      <c r="A80" s="353"/>
      <c r="B80" s="19"/>
      <c r="C80" s="71"/>
      <c r="D80" s="70"/>
      <c r="E80" s="354"/>
      <c r="F80" s="71"/>
      <c r="G80" s="71"/>
      <c r="H80" s="71"/>
      <c r="I80" s="71"/>
      <c r="J80" s="85"/>
    </row>
    <row r="81" spans="1:10" ht="24" customHeight="1" x14ac:dyDescent="0.2">
      <c r="A81" s="353"/>
      <c r="B81" s="19"/>
      <c r="C81" s="71"/>
      <c r="D81" s="70"/>
      <c r="E81" s="354"/>
      <c r="F81" s="71"/>
      <c r="G81" s="71"/>
      <c r="H81" s="71"/>
      <c r="I81" s="71"/>
      <c r="J81" s="85"/>
    </row>
    <row r="82" spans="1:10" ht="24" customHeight="1" x14ac:dyDescent="0.2">
      <c r="A82" s="353"/>
      <c r="B82" s="19"/>
      <c r="C82" s="71"/>
      <c r="D82" s="70"/>
      <c r="E82" s="354"/>
      <c r="F82" s="71"/>
      <c r="G82" s="71"/>
      <c r="H82" s="71"/>
      <c r="I82" s="71"/>
      <c r="J82" s="85"/>
    </row>
    <row r="83" spans="1:10" ht="24" customHeight="1" x14ac:dyDescent="0.2">
      <c r="A83" s="353"/>
      <c r="B83" s="19"/>
      <c r="C83" s="71"/>
      <c r="D83" s="70"/>
      <c r="E83" s="354"/>
      <c r="F83" s="71"/>
      <c r="G83" s="71"/>
      <c r="H83" s="71"/>
      <c r="I83" s="310" t="s">
        <v>350</v>
      </c>
      <c r="J83" s="85"/>
    </row>
    <row r="84" spans="1:10" ht="24" customHeight="1" x14ac:dyDescent="0.2">
      <c r="A84" s="345">
        <v>4</v>
      </c>
      <c r="B84" s="346" t="s">
        <v>260</v>
      </c>
      <c r="C84" s="69">
        <v>28</v>
      </c>
      <c r="D84" s="70" t="s">
        <v>17</v>
      </c>
      <c r="E84" s="347"/>
      <c r="F84" s="58"/>
      <c r="G84" s="69"/>
      <c r="H84" s="58"/>
      <c r="I84" s="56"/>
      <c r="J84" s="85"/>
    </row>
    <row r="85" spans="1:10" ht="24" customHeight="1" x14ac:dyDescent="0.2">
      <c r="A85" s="76"/>
      <c r="B85" s="77" t="s">
        <v>261</v>
      </c>
      <c r="C85" s="78">
        <v>1</v>
      </c>
      <c r="D85" s="79" t="s">
        <v>2</v>
      </c>
      <c r="E85" s="61"/>
      <c r="F85" s="49"/>
      <c r="G85" s="61"/>
      <c r="H85" s="49"/>
      <c r="I85" s="47"/>
      <c r="J85" s="85"/>
    </row>
    <row r="86" spans="1:10" ht="24" customHeight="1" x14ac:dyDescent="0.2">
      <c r="A86" s="76"/>
      <c r="B86" s="77" t="s">
        <v>262</v>
      </c>
      <c r="C86" s="78">
        <v>1</v>
      </c>
      <c r="D86" s="79" t="s">
        <v>2</v>
      </c>
      <c r="E86" s="61"/>
      <c r="F86" s="49"/>
      <c r="G86" s="61"/>
      <c r="H86" s="49"/>
      <c r="I86" s="47"/>
      <c r="J86" s="85"/>
    </row>
    <row r="87" spans="1:10" ht="24" customHeight="1" x14ac:dyDescent="0.2">
      <c r="A87" s="76"/>
      <c r="B87" s="77" t="s">
        <v>263</v>
      </c>
      <c r="C87" s="78">
        <v>1</v>
      </c>
      <c r="D87" s="79" t="s">
        <v>2</v>
      </c>
      <c r="E87" s="74"/>
      <c r="F87" s="322"/>
      <c r="G87" s="74"/>
      <c r="H87" s="49"/>
      <c r="I87" s="47"/>
      <c r="J87" s="85"/>
    </row>
    <row r="88" spans="1:10" ht="24" customHeight="1" x14ac:dyDescent="0.2">
      <c r="A88" s="323">
        <v>5</v>
      </c>
      <c r="B88" s="124" t="s">
        <v>264</v>
      </c>
      <c r="C88" s="47"/>
      <c r="D88" s="88"/>
      <c r="E88" s="61"/>
      <c r="F88" s="322"/>
      <c r="G88" s="61"/>
      <c r="H88" s="49"/>
      <c r="I88" s="47"/>
      <c r="J88" s="85"/>
    </row>
    <row r="89" spans="1:10" ht="24" customHeight="1" x14ac:dyDescent="0.2">
      <c r="A89" s="323"/>
      <c r="B89" s="324" t="s">
        <v>265</v>
      </c>
      <c r="C89" s="47">
        <f>6.441*55.89</f>
        <v>359.98748999999998</v>
      </c>
      <c r="D89" s="88" t="s">
        <v>18</v>
      </c>
      <c r="E89" s="61"/>
      <c r="F89" s="322"/>
      <c r="G89" s="61"/>
      <c r="H89" s="49"/>
      <c r="I89" s="47"/>
      <c r="J89" s="85"/>
    </row>
    <row r="90" spans="1:10" ht="24" customHeight="1" x14ac:dyDescent="0.2">
      <c r="A90" s="323"/>
      <c r="B90" s="324" t="s">
        <v>266</v>
      </c>
      <c r="C90" s="47">
        <f>17.437*55.89</f>
        <v>974.55393000000004</v>
      </c>
      <c r="D90" s="88" t="s">
        <v>18</v>
      </c>
      <c r="E90" s="61"/>
      <c r="F90" s="322"/>
      <c r="G90" s="61"/>
      <c r="H90" s="49"/>
      <c r="I90" s="47"/>
      <c r="J90" s="85"/>
    </row>
    <row r="91" spans="1:10" ht="24" customHeight="1" x14ac:dyDescent="0.2">
      <c r="A91" s="323">
        <v>6</v>
      </c>
      <c r="B91" s="46" t="s">
        <v>267</v>
      </c>
      <c r="C91" s="47"/>
      <c r="D91" s="88"/>
      <c r="E91" s="61"/>
      <c r="F91" s="47"/>
      <c r="G91" s="61"/>
      <c r="H91" s="47"/>
      <c r="I91" s="47"/>
      <c r="J91" s="85"/>
    </row>
    <row r="92" spans="1:10" ht="24" customHeight="1" x14ac:dyDescent="0.2">
      <c r="A92" s="325"/>
      <c r="B92" s="46" t="s">
        <v>268</v>
      </c>
      <c r="C92" s="47">
        <f>0.1*35.48</f>
        <v>3.548</v>
      </c>
      <c r="D92" s="48" t="s">
        <v>15</v>
      </c>
      <c r="E92" s="97"/>
      <c r="F92" s="97"/>
      <c r="G92" s="97"/>
      <c r="H92" s="97"/>
      <c r="I92" s="120"/>
      <c r="J92" s="85"/>
    </row>
    <row r="93" spans="1:10" ht="24" customHeight="1" x14ac:dyDescent="0.2">
      <c r="A93" s="320">
        <v>7</v>
      </c>
      <c r="B93" s="73" t="s">
        <v>250</v>
      </c>
      <c r="C93" s="74">
        <v>10</v>
      </c>
      <c r="D93" s="321" t="s">
        <v>251</v>
      </c>
      <c r="E93" s="102"/>
      <c r="F93" s="103"/>
      <c r="G93" s="74"/>
      <c r="H93" s="322"/>
      <c r="I93" s="74"/>
      <c r="J93" s="85"/>
    </row>
    <row r="94" spans="1:10" ht="24" customHeight="1" x14ac:dyDescent="0.2">
      <c r="A94" s="320">
        <v>8</v>
      </c>
      <c r="B94" s="60" t="s">
        <v>252</v>
      </c>
      <c r="C94" s="61">
        <v>2</v>
      </c>
      <c r="D94" s="62" t="s">
        <v>17</v>
      </c>
      <c r="E94" s="61"/>
      <c r="F94" s="63"/>
      <c r="G94" s="61"/>
      <c r="H94" s="63"/>
      <c r="I94" s="61"/>
      <c r="J94" s="85"/>
    </row>
    <row r="95" spans="1:10" ht="24" customHeight="1" x14ac:dyDescent="0.2">
      <c r="A95" s="76"/>
      <c r="B95" s="77"/>
      <c r="C95" s="78"/>
      <c r="D95" s="79"/>
      <c r="E95" s="80"/>
      <c r="F95" s="49"/>
      <c r="G95" s="78"/>
      <c r="H95" s="49"/>
      <c r="I95" s="47"/>
      <c r="J95" s="85"/>
    </row>
    <row r="96" spans="1:10" ht="24" customHeight="1" x14ac:dyDescent="0.2">
      <c r="A96" s="507" t="s">
        <v>177</v>
      </c>
      <c r="B96" s="508"/>
      <c r="C96" s="508"/>
      <c r="D96" s="508"/>
      <c r="E96" s="509"/>
      <c r="F96" s="18"/>
      <c r="G96" s="18"/>
      <c r="H96" s="18"/>
      <c r="I96" s="18"/>
      <c r="J96" s="85">
        <f>F96+H96</f>
        <v>0</v>
      </c>
    </row>
    <row r="97" spans="1:10" ht="24" customHeight="1" x14ac:dyDescent="0.2">
      <c r="A97" s="54">
        <v>2.7</v>
      </c>
      <c r="B97" s="55" t="s">
        <v>320</v>
      </c>
      <c r="C97" s="56"/>
      <c r="D97" s="57"/>
      <c r="E97" s="56"/>
      <c r="F97" s="58"/>
      <c r="G97" s="56"/>
      <c r="H97" s="58"/>
      <c r="I97" s="56"/>
      <c r="J97" s="85"/>
    </row>
    <row r="98" spans="1:10" ht="24" customHeight="1" x14ac:dyDescent="0.2">
      <c r="A98" s="45">
        <v>1</v>
      </c>
      <c r="B98" s="46" t="s">
        <v>277</v>
      </c>
      <c r="C98" s="47">
        <v>2</v>
      </c>
      <c r="D98" s="48" t="s">
        <v>102</v>
      </c>
      <c r="E98" s="38"/>
      <c r="F98" s="49"/>
      <c r="G98" s="47"/>
      <c r="H98" s="49"/>
      <c r="I98" s="47"/>
      <c r="J98" s="85"/>
    </row>
    <row r="99" spans="1:10" s="372" customFormat="1" ht="47.25" customHeight="1" x14ac:dyDescent="0.2">
      <c r="A99" s="59">
        <v>2</v>
      </c>
      <c r="B99" s="60" t="s">
        <v>325</v>
      </c>
      <c r="C99" s="61">
        <v>3</v>
      </c>
      <c r="D99" s="62" t="s">
        <v>14</v>
      </c>
      <c r="E99" s="37"/>
      <c r="F99" s="63"/>
      <c r="G99" s="61"/>
      <c r="H99" s="63"/>
      <c r="I99" s="61"/>
      <c r="J99" s="86"/>
    </row>
    <row r="100" spans="1:10" ht="24" customHeight="1" x14ac:dyDescent="0.2">
      <c r="A100" s="507" t="s">
        <v>319</v>
      </c>
      <c r="B100" s="508"/>
      <c r="C100" s="508"/>
      <c r="D100" s="508"/>
      <c r="E100" s="509"/>
      <c r="F100" s="18"/>
      <c r="G100" s="18"/>
      <c r="H100" s="18"/>
      <c r="I100" s="18"/>
      <c r="J100" s="85"/>
    </row>
    <row r="101" spans="1:10" ht="24" customHeight="1" x14ac:dyDescent="0.2">
      <c r="A101" s="512" t="s">
        <v>80</v>
      </c>
      <c r="B101" s="513"/>
      <c r="C101" s="513"/>
      <c r="D101" s="513"/>
      <c r="E101" s="514"/>
      <c r="F101" s="83"/>
      <c r="G101" s="83"/>
      <c r="H101" s="83"/>
      <c r="I101" s="83"/>
      <c r="J101" s="85">
        <f>F101+H101</f>
        <v>0</v>
      </c>
    </row>
    <row r="102" spans="1:10" ht="24" customHeight="1" x14ac:dyDescent="0.2">
      <c r="A102" s="81"/>
      <c r="B102" s="81"/>
      <c r="C102" s="81"/>
      <c r="D102" s="81"/>
      <c r="E102" s="81"/>
      <c r="F102" s="81"/>
      <c r="G102" s="81"/>
      <c r="H102" s="81"/>
      <c r="I102" s="81"/>
    </row>
    <row r="103" spans="1:10" ht="24" customHeight="1" x14ac:dyDescent="0.2">
      <c r="A103" s="81"/>
      <c r="B103" s="81"/>
      <c r="C103" s="81"/>
      <c r="D103" s="81"/>
      <c r="E103" s="81"/>
      <c r="F103" s="81"/>
      <c r="G103" s="81"/>
      <c r="H103" s="81"/>
      <c r="I103" s="81"/>
    </row>
    <row r="104" spans="1:10" ht="24" customHeight="1" x14ac:dyDescent="0.2">
      <c r="A104" s="81"/>
      <c r="B104" s="165" t="s">
        <v>355</v>
      </c>
      <c r="C104" s="81"/>
      <c r="D104" s="81"/>
      <c r="E104" s="81"/>
      <c r="F104" s="81"/>
      <c r="G104" s="81"/>
      <c r="H104" s="81"/>
      <c r="I104" s="81"/>
    </row>
    <row r="105" spans="1:10" ht="24" customHeight="1" x14ac:dyDescent="0.2">
      <c r="A105" s="81"/>
      <c r="B105" s="81"/>
      <c r="C105" s="81"/>
      <c r="D105" s="81"/>
      <c r="E105" s="81"/>
      <c r="F105" s="81"/>
      <c r="G105" s="81"/>
      <c r="H105" s="81"/>
      <c r="I105" s="81"/>
    </row>
    <row r="106" spans="1:10" ht="24" customHeight="1" x14ac:dyDescent="0.2">
      <c r="A106" s="81"/>
      <c r="B106" s="81"/>
      <c r="C106" s="81"/>
      <c r="D106" s="81"/>
      <c r="E106" s="81"/>
      <c r="F106" s="81"/>
      <c r="G106" s="81"/>
      <c r="H106" s="81"/>
      <c r="I106" s="81"/>
    </row>
    <row r="107" spans="1:10" ht="24" customHeight="1" x14ac:dyDescent="0.2">
      <c r="A107" s="81"/>
      <c r="B107" s="81"/>
      <c r="C107" s="81"/>
      <c r="D107" s="81"/>
      <c r="E107" s="81"/>
      <c r="F107" s="81"/>
      <c r="G107" s="81"/>
      <c r="H107" s="81"/>
      <c r="I107" s="81"/>
    </row>
    <row r="108" spans="1:10" ht="24" customHeight="1" x14ac:dyDescent="0.2">
      <c r="A108" s="81"/>
      <c r="B108" s="81"/>
      <c r="C108" s="81"/>
      <c r="D108" s="81"/>
      <c r="E108" s="81"/>
      <c r="F108" s="81"/>
      <c r="G108" s="81"/>
      <c r="H108" s="81"/>
      <c r="I108" s="81"/>
    </row>
    <row r="109" spans="1:10" ht="24" customHeight="1" x14ac:dyDescent="0.2">
      <c r="A109" s="81"/>
      <c r="B109" s="81"/>
      <c r="C109" s="81"/>
      <c r="D109" s="81"/>
      <c r="E109" s="81"/>
      <c r="F109" s="81"/>
      <c r="G109" s="81"/>
      <c r="H109" s="81"/>
      <c r="I109" s="81"/>
    </row>
    <row r="110" spans="1:10" ht="24" customHeight="1" x14ac:dyDescent="0.2">
      <c r="A110" s="81"/>
      <c r="B110" s="81"/>
      <c r="C110" s="81"/>
      <c r="D110" s="81"/>
      <c r="E110" s="81"/>
      <c r="F110" s="81"/>
      <c r="G110" s="81"/>
      <c r="H110" s="81"/>
      <c r="I110" s="81"/>
    </row>
    <row r="111" spans="1:10" ht="24" customHeight="1" x14ac:dyDescent="0.2">
      <c r="A111" s="81"/>
      <c r="B111" s="81"/>
      <c r="C111" s="81"/>
      <c r="D111" s="81"/>
      <c r="E111" s="81"/>
      <c r="F111" s="81"/>
      <c r="G111" s="81"/>
      <c r="H111" s="81"/>
      <c r="I111" s="81"/>
    </row>
    <row r="112" spans="1:10" ht="24" customHeight="1" x14ac:dyDescent="0.2">
      <c r="A112" s="23"/>
      <c r="B112" s="23"/>
      <c r="C112" s="23"/>
      <c r="D112" s="23"/>
      <c r="E112" s="23"/>
      <c r="F112" s="355"/>
      <c r="G112" s="355"/>
      <c r="H112" s="355"/>
      <c r="I112" s="355"/>
    </row>
    <row r="113" spans="1:9" ht="24" customHeight="1" x14ac:dyDescent="0.2">
      <c r="A113" s="332"/>
      <c r="B113" s="332"/>
      <c r="C113" s="30"/>
      <c r="D113" s="332"/>
      <c r="E113" s="23"/>
      <c r="F113" s="331"/>
      <c r="G113" s="331"/>
      <c r="H113" s="331"/>
      <c r="I113" s="331"/>
    </row>
    <row r="114" spans="1:9" ht="24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</row>
    <row r="115" spans="1:9" ht="24" customHeight="1" x14ac:dyDescent="0.2">
      <c r="A115" s="23"/>
      <c r="B115" s="23"/>
      <c r="C115" s="23"/>
      <c r="D115" s="23"/>
      <c r="E115" s="23"/>
      <c r="F115" s="355"/>
      <c r="G115" s="355"/>
      <c r="H115" s="355"/>
      <c r="I115" s="355"/>
    </row>
    <row r="116" spans="1:9" ht="24" customHeight="1" x14ac:dyDescent="0.2">
      <c r="A116" s="21"/>
      <c r="D116" s="21"/>
      <c r="E116" s="21"/>
      <c r="F116" s="21"/>
      <c r="G116" s="21"/>
      <c r="H116" s="21"/>
      <c r="I116" s="21"/>
    </row>
    <row r="117" spans="1:9" ht="24" customHeight="1" x14ac:dyDescent="0.2">
      <c r="A117" s="21"/>
      <c r="D117" s="21"/>
      <c r="E117" s="21"/>
      <c r="F117" s="21"/>
      <c r="G117" s="21"/>
      <c r="H117" s="21"/>
      <c r="I117" s="21"/>
    </row>
    <row r="118" spans="1:9" ht="24" customHeight="1" x14ac:dyDescent="0.2">
      <c r="A118" s="21"/>
      <c r="D118" s="21"/>
      <c r="E118" s="21"/>
      <c r="F118" s="21"/>
      <c r="G118" s="21"/>
      <c r="H118" s="21"/>
      <c r="I118" s="21"/>
    </row>
    <row r="119" spans="1:9" ht="24" customHeight="1" x14ac:dyDescent="0.2">
      <c r="A119" s="21"/>
      <c r="D119" s="21"/>
      <c r="E119" s="21"/>
      <c r="F119" s="21"/>
      <c r="G119" s="21"/>
      <c r="H119" s="21"/>
      <c r="I119" s="21"/>
    </row>
    <row r="120" spans="1:9" ht="24" customHeight="1" x14ac:dyDescent="0.2">
      <c r="A120" s="21"/>
      <c r="D120" s="21"/>
      <c r="E120" s="21"/>
      <c r="F120" s="21"/>
      <c r="G120" s="21"/>
      <c r="H120" s="21"/>
      <c r="I120" s="21"/>
    </row>
    <row r="121" spans="1:9" ht="24" customHeight="1" x14ac:dyDescent="0.2">
      <c r="A121" s="21"/>
      <c r="D121" s="21"/>
      <c r="E121" s="21"/>
      <c r="F121" s="21"/>
      <c r="G121" s="21"/>
      <c r="H121" s="21"/>
      <c r="I121" s="21"/>
    </row>
    <row r="122" spans="1:9" ht="24" customHeight="1" x14ac:dyDescent="0.2">
      <c r="A122" s="21"/>
      <c r="D122" s="21"/>
      <c r="E122" s="21"/>
      <c r="F122" s="21"/>
      <c r="G122" s="21"/>
      <c r="H122" s="21"/>
      <c r="I122" s="310" t="s">
        <v>351</v>
      </c>
    </row>
    <row r="123" spans="1:9" ht="24" customHeight="1" x14ac:dyDescent="0.2">
      <c r="A123" s="21"/>
      <c r="D123" s="21"/>
      <c r="E123" s="21"/>
      <c r="F123" s="21"/>
      <c r="G123" s="21"/>
      <c r="H123" s="21"/>
      <c r="I123" s="21"/>
    </row>
    <row r="124" spans="1:9" ht="24" customHeight="1" x14ac:dyDescent="0.2">
      <c r="A124" s="21"/>
      <c r="D124" s="21"/>
      <c r="E124" s="21"/>
      <c r="F124" s="21"/>
      <c r="G124" s="21"/>
      <c r="H124" s="21"/>
      <c r="I124" s="21"/>
    </row>
    <row r="125" spans="1:9" ht="24" customHeight="1" x14ac:dyDescent="0.2">
      <c r="A125" s="21"/>
      <c r="D125" s="21"/>
      <c r="E125" s="21"/>
      <c r="F125" s="21"/>
      <c r="G125" s="21"/>
      <c r="H125" s="21"/>
      <c r="I125" s="21"/>
    </row>
    <row r="126" spans="1:9" ht="24" customHeight="1" x14ac:dyDescent="0.2">
      <c r="A126" s="21"/>
      <c r="D126" s="21"/>
      <c r="E126" s="21"/>
      <c r="F126" s="21"/>
      <c r="G126" s="21"/>
      <c r="H126" s="21"/>
      <c r="I126" s="21"/>
    </row>
    <row r="127" spans="1:9" ht="24" customHeight="1" x14ac:dyDescent="0.2">
      <c r="A127" s="21"/>
      <c r="D127" s="21"/>
      <c r="E127" s="21"/>
      <c r="F127" s="21"/>
      <c r="G127" s="21"/>
      <c r="H127" s="21"/>
      <c r="I127" s="21"/>
    </row>
    <row r="128" spans="1:9" ht="24" customHeight="1" x14ac:dyDescent="0.2">
      <c r="A128" s="21"/>
      <c r="D128" s="21"/>
      <c r="E128" s="21"/>
      <c r="F128" s="21"/>
      <c r="G128" s="21"/>
      <c r="H128" s="21"/>
      <c r="I128" s="21"/>
    </row>
    <row r="129" spans="1:9" ht="24" customHeight="1" x14ac:dyDescent="0.2">
      <c r="A129" s="21"/>
      <c r="D129" s="21"/>
      <c r="E129" s="21"/>
      <c r="F129" s="21"/>
      <c r="G129" s="21"/>
      <c r="H129" s="21"/>
      <c r="I129" s="21"/>
    </row>
    <row r="130" spans="1:9" ht="24" customHeight="1" x14ac:dyDescent="0.2">
      <c r="A130" s="21"/>
      <c r="D130" s="21"/>
      <c r="E130" s="21"/>
      <c r="F130" s="21"/>
      <c r="G130" s="21"/>
      <c r="H130" s="21"/>
      <c r="I130" s="21"/>
    </row>
    <row r="131" spans="1:9" ht="24" customHeight="1" x14ac:dyDescent="0.2">
      <c r="A131" s="21"/>
      <c r="D131" s="21"/>
      <c r="E131" s="21"/>
      <c r="F131" s="21"/>
      <c r="G131" s="21"/>
      <c r="H131" s="21"/>
      <c r="I131" s="21"/>
    </row>
    <row r="132" spans="1:9" ht="24" customHeight="1" x14ac:dyDescent="0.2">
      <c r="A132" s="21"/>
      <c r="D132" s="21"/>
      <c r="E132" s="21"/>
      <c r="F132" s="21"/>
      <c r="G132" s="21"/>
      <c r="H132" s="21"/>
      <c r="I132" s="21"/>
    </row>
    <row r="133" spans="1:9" ht="24" customHeight="1" x14ac:dyDescent="0.2">
      <c r="A133" s="21"/>
      <c r="D133" s="21"/>
      <c r="E133" s="21"/>
      <c r="F133" s="21"/>
      <c r="G133" s="21"/>
      <c r="H133" s="21"/>
      <c r="I133" s="21"/>
    </row>
    <row r="134" spans="1:9" ht="24" customHeight="1" x14ac:dyDescent="0.2">
      <c r="A134" s="21"/>
      <c r="D134" s="21"/>
      <c r="E134" s="21"/>
      <c r="F134" s="21"/>
      <c r="G134" s="21"/>
      <c r="H134" s="21"/>
      <c r="I134" s="21"/>
    </row>
    <row r="135" spans="1:9" ht="24" customHeight="1" x14ac:dyDescent="0.2">
      <c r="A135" s="21"/>
      <c r="D135" s="21"/>
      <c r="E135" s="21"/>
      <c r="F135" s="21"/>
      <c r="G135" s="21"/>
      <c r="H135" s="21"/>
      <c r="I135" s="21"/>
    </row>
    <row r="136" spans="1:9" ht="24" customHeight="1" x14ac:dyDescent="0.2">
      <c r="A136" s="21"/>
      <c r="D136" s="21"/>
      <c r="E136" s="21"/>
      <c r="F136" s="21"/>
      <c r="G136" s="21"/>
      <c r="H136" s="21"/>
      <c r="I136" s="21"/>
    </row>
    <row r="137" spans="1:9" ht="24" customHeight="1" x14ac:dyDescent="0.2">
      <c r="A137" s="21"/>
      <c r="D137" s="21"/>
      <c r="E137" s="21"/>
      <c r="F137" s="21"/>
      <c r="G137" s="21"/>
      <c r="H137" s="21"/>
      <c r="I137" s="21"/>
    </row>
    <row r="138" spans="1:9" ht="24" customHeight="1" x14ac:dyDescent="0.2">
      <c r="A138" s="21"/>
      <c r="D138" s="21"/>
      <c r="E138" s="21"/>
      <c r="F138" s="21"/>
      <c r="G138" s="21"/>
      <c r="H138" s="21"/>
      <c r="I138" s="21"/>
    </row>
    <row r="139" spans="1:9" ht="24" customHeight="1" x14ac:dyDescent="0.2">
      <c r="A139" s="21"/>
      <c r="B139" s="24"/>
      <c r="D139" s="21"/>
      <c r="E139" s="21"/>
      <c r="F139" s="21"/>
      <c r="G139" s="21"/>
      <c r="H139" s="21"/>
      <c r="I139" s="21"/>
    </row>
    <row r="140" spans="1:9" ht="24" customHeight="1" x14ac:dyDescent="0.2">
      <c r="A140" s="21"/>
      <c r="D140" s="21"/>
      <c r="E140" s="21"/>
      <c r="F140" s="21"/>
      <c r="G140" s="21"/>
      <c r="H140" s="21"/>
      <c r="I140" s="21"/>
    </row>
  </sheetData>
  <mergeCells count="15">
    <mergeCell ref="A101:E101"/>
    <mergeCell ref="A6:A7"/>
    <mergeCell ref="B6:B7"/>
    <mergeCell ref="C6:C7"/>
    <mergeCell ref="D6:D7"/>
    <mergeCell ref="E6:F6"/>
    <mergeCell ref="A23:E23"/>
    <mergeCell ref="A12:E12"/>
    <mergeCell ref="A37:E37"/>
    <mergeCell ref="A100:E100"/>
    <mergeCell ref="G6:H6"/>
    <mergeCell ref="I6:I7"/>
    <mergeCell ref="A48:E48"/>
    <mergeCell ref="A62:E62"/>
    <mergeCell ref="A96:E96"/>
  </mergeCells>
  <phoneticPr fontId="51" type="noConversion"/>
  <printOptions horizontalCentered="1"/>
  <pageMargins left="0.5" right="0.5" top="0.5" bottom="0.5" header="0.5" footer="0.5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view="pageBreakPreview" zoomScaleNormal="100" zoomScaleSheetLayoutView="100" workbookViewId="0">
      <selection activeCell="E5" sqref="E5"/>
    </sheetView>
  </sheetViews>
  <sheetFormatPr defaultRowHeight="24" customHeight="1" x14ac:dyDescent="0.2"/>
  <cols>
    <col min="1" max="1" width="5.42578125" style="31" customWidth="1"/>
    <col min="2" max="2" width="44.42578125" style="21" customWidth="1"/>
    <col min="3" max="3" width="10.42578125" style="27" customWidth="1"/>
    <col min="4" max="4" width="10.140625" style="32" customWidth="1"/>
    <col min="5" max="5" width="13" style="29" customWidth="1"/>
    <col min="6" max="6" width="13.140625" style="29" customWidth="1"/>
    <col min="7" max="7" width="10.42578125" style="29" customWidth="1"/>
    <col min="8" max="8" width="14" style="29" customWidth="1"/>
    <col min="9" max="9" width="13.85546875" style="29" customWidth="1"/>
    <col min="10" max="10" width="12.140625" style="20" bestFit="1" customWidth="1"/>
    <col min="11" max="11" width="11" style="21" bestFit="1" customWidth="1"/>
    <col min="12" max="15" width="9.28515625" style="21" bestFit="1" customWidth="1"/>
    <col min="16" max="16" width="10" style="21" bestFit="1" customWidth="1"/>
    <col min="17" max="16384" width="9.140625" style="21"/>
  </cols>
  <sheetData>
    <row r="1" spans="1:22" s="3" customFormat="1" ht="24" customHeight="1" x14ac:dyDescent="0.2">
      <c r="A1" s="6" t="s">
        <v>280</v>
      </c>
      <c r="B1" s="2"/>
      <c r="C1" s="2"/>
      <c r="D1" s="2"/>
      <c r="E1" s="2"/>
      <c r="F1" s="2"/>
      <c r="G1" s="2"/>
      <c r="H1" s="2"/>
      <c r="I1" s="8" t="s">
        <v>0</v>
      </c>
    </row>
    <row r="2" spans="1:22" s="4" customFormat="1" ht="24" customHeight="1" x14ac:dyDescent="0.2">
      <c r="A2" s="2" t="s">
        <v>72</v>
      </c>
      <c r="C2" s="7"/>
      <c r="G2" s="10"/>
      <c r="H2" s="10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s="4" customFormat="1" ht="24" customHeight="1" x14ac:dyDescent="0.2">
      <c r="A3" s="6" t="s">
        <v>9</v>
      </c>
      <c r="C3" s="11"/>
      <c r="E3" s="12" t="s">
        <v>8</v>
      </c>
      <c r="G3" s="10"/>
      <c r="H3" s="10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s="4" customFormat="1" ht="24" customHeight="1" x14ac:dyDescent="0.2">
      <c r="A4" s="9" t="s">
        <v>10</v>
      </c>
      <c r="B4" s="3" t="s">
        <v>29</v>
      </c>
      <c r="C4" s="11"/>
      <c r="E4" s="12" t="s">
        <v>11</v>
      </c>
      <c r="G4" s="10"/>
      <c r="H4" s="10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s="13" customFormat="1" ht="24" customHeight="1" x14ac:dyDescent="0.2">
      <c r="A5" s="9" t="s">
        <v>357</v>
      </c>
      <c r="B5" s="3"/>
      <c r="C5" s="11"/>
      <c r="D5" s="4"/>
      <c r="E5" s="2" t="s">
        <v>356</v>
      </c>
      <c r="G5" s="14"/>
      <c r="H5" s="14"/>
      <c r="J5" s="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</row>
    <row r="6" spans="1:22" s="34" customFormat="1" ht="24" customHeight="1" x14ac:dyDescent="0.2">
      <c r="A6" s="527" t="s">
        <v>1</v>
      </c>
      <c r="B6" s="529" t="s">
        <v>2</v>
      </c>
      <c r="C6" s="531" t="s">
        <v>3</v>
      </c>
      <c r="D6" s="527" t="s">
        <v>4</v>
      </c>
      <c r="E6" s="523" t="s">
        <v>5</v>
      </c>
      <c r="F6" s="524"/>
      <c r="G6" s="523" t="s">
        <v>7</v>
      </c>
      <c r="H6" s="524"/>
      <c r="I6" s="525" t="s">
        <v>12</v>
      </c>
      <c r="J6" s="33"/>
    </row>
    <row r="7" spans="1:22" s="34" customFormat="1" ht="24" customHeight="1" x14ac:dyDescent="0.2">
      <c r="A7" s="528"/>
      <c r="B7" s="530"/>
      <c r="C7" s="532"/>
      <c r="D7" s="528"/>
      <c r="E7" s="17" t="s">
        <v>13</v>
      </c>
      <c r="F7" s="17" t="s">
        <v>6</v>
      </c>
      <c r="G7" s="17" t="s">
        <v>13</v>
      </c>
      <c r="H7" s="17" t="s">
        <v>6</v>
      </c>
      <c r="I7" s="526"/>
      <c r="J7" s="33"/>
    </row>
    <row r="8" spans="1:22" s="16" customFormat="1" ht="24" customHeight="1" x14ac:dyDescent="0.2">
      <c r="A8" s="90">
        <v>3</v>
      </c>
      <c r="B8" s="41" t="s">
        <v>78</v>
      </c>
      <c r="C8" s="42"/>
      <c r="D8" s="91"/>
      <c r="E8" s="42"/>
      <c r="F8" s="42"/>
      <c r="G8" s="42"/>
      <c r="H8" s="42"/>
      <c r="I8" s="42"/>
      <c r="J8" s="85">
        <f t="shared" ref="J8:J28" si="0">F8+H8</f>
        <v>0</v>
      </c>
    </row>
    <row r="9" spans="1:22" s="16" customFormat="1" ht="24" customHeight="1" x14ac:dyDescent="0.2">
      <c r="A9" s="92">
        <v>3.1</v>
      </c>
      <c r="B9" s="93" t="s">
        <v>98</v>
      </c>
      <c r="C9" s="47"/>
      <c r="D9" s="88"/>
      <c r="E9" s="47"/>
      <c r="F9" s="47"/>
      <c r="G9" s="47"/>
      <c r="H9" s="47"/>
      <c r="I9" s="47"/>
      <c r="J9" s="85">
        <f t="shared" si="0"/>
        <v>0</v>
      </c>
    </row>
    <row r="10" spans="1:22" s="16" customFormat="1" ht="24" customHeight="1" x14ac:dyDescent="0.2">
      <c r="A10" s="94">
        <v>1</v>
      </c>
      <c r="B10" s="95" t="s">
        <v>81</v>
      </c>
      <c r="C10" s="96">
        <f>129+6</f>
        <v>135</v>
      </c>
      <c r="D10" s="96" t="s">
        <v>14</v>
      </c>
      <c r="E10" s="97"/>
      <c r="F10" s="97"/>
      <c r="G10" s="97"/>
      <c r="H10" s="97"/>
      <c r="I10" s="47"/>
      <c r="J10" s="85"/>
    </row>
    <row r="11" spans="1:22" s="16" customFormat="1" ht="24" customHeight="1" x14ac:dyDescent="0.2">
      <c r="A11" s="94">
        <v>2</v>
      </c>
      <c r="B11" s="95" t="s">
        <v>82</v>
      </c>
      <c r="C11" s="96">
        <v>3</v>
      </c>
      <c r="D11" s="96" t="s">
        <v>14</v>
      </c>
      <c r="E11" s="97"/>
      <c r="F11" s="97"/>
      <c r="G11" s="97"/>
      <c r="H11" s="97"/>
      <c r="I11" s="47"/>
      <c r="J11" s="85"/>
    </row>
    <row r="12" spans="1:22" s="16" customFormat="1" ht="24" customHeight="1" x14ac:dyDescent="0.2">
      <c r="A12" s="94">
        <v>3</v>
      </c>
      <c r="B12" s="95" t="s">
        <v>83</v>
      </c>
      <c r="C12" s="96">
        <v>1</v>
      </c>
      <c r="D12" s="96" t="s">
        <v>14</v>
      </c>
      <c r="E12" s="97"/>
      <c r="F12" s="97"/>
      <c r="G12" s="97"/>
      <c r="H12" s="97"/>
      <c r="I12" s="47"/>
      <c r="J12" s="85"/>
    </row>
    <row r="13" spans="1:22" s="16" customFormat="1" ht="24" customHeight="1" x14ac:dyDescent="0.2">
      <c r="A13" s="94">
        <v>4</v>
      </c>
      <c r="B13" s="95" t="s">
        <v>84</v>
      </c>
      <c r="C13" s="96">
        <v>3</v>
      </c>
      <c r="D13" s="96" t="s">
        <v>14</v>
      </c>
      <c r="E13" s="97"/>
      <c r="F13" s="97"/>
      <c r="G13" s="97"/>
      <c r="H13" s="97"/>
      <c r="I13" s="47"/>
      <c r="J13" s="85"/>
    </row>
    <row r="14" spans="1:22" s="16" customFormat="1" ht="24" customHeight="1" x14ac:dyDescent="0.2">
      <c r="A14" s="94">
        <v>5</v>
      </c>
      <c r="B14" s="95" t="s">
        <v>85</v>
      </c>
      <c r="C14" s="96">
        <v>6</v>
      </c>
      <c r="D14" s="96" t="s">
        <v>14</v>
      </c>
      <c r="E14" s="97"/>
      <c r="F14" s="97"/>
      <c r="G14" s="97"/>
      <c r="H14" s="97"/>
      <c r="I14" s="47"/>
      <c r="J14" s="85"/>
    </row>
    <row r="15" spans="1:22" s="16" customFormat="1" ht="24" customHeight="1" x14ac:dyDescent="0.2">
      <c r="A15" s="94">
        <v>6</v>
      </c>
      <c r="B15" s="95" t="s">
        <v>86</v>
      </c>
      <c r="C15" s="96">
        <v>1</v>
      </c>
      <c r="D15" s="96" t="s">
        <v>14</v>
      </c>
      <c r="E15" s="97"/>
      <c r="F15" s="97"/>
      <c r="G15" s="97"/>
      <c r="H15" s="97"/>
      <c r="I15" s="47"/>
      <c r="J15" s="85"/>
    </row>
    <row r="16" spans="1:22" s="87" customFormat="1" ht="47.25" customHeight="1" x14ac:dyDescent="0.2">
      <c r="A16" s="98">
        <v>7</v>
      </c>
      <c r="B16" s="99" t="s">
        <v>87</v>
      </c>
      <c r="C16" s="100">
        <v>11</v>
      </c>
      <c r="D16" s="100" t="s">
        <v>14</v>
      </c>
      <c r="E16" s="101"/>
      <c r="F16" s="101"/>
      <c r="G16" s="101"/>
      <c r="H16" s="101"/>
      <c r="I16" s="61"/>
      <c r="J16" s="86"/>
    </row>
    <row r="17" spans="1:10" s="16" customFormat="1" ht="24" customHeight="1" x14ac:dyDescent="0.2">
      <c r="A17" s="94">
        <v>8</v>
      </c>
      <c r="B17" s="95" t="s">
        <v>88</v>
      </c>
      <c r="C17" s="96">
        <v>32</v>
      </c>
      <c r="D17" s="96" t="s">
        <v>14</v>
      </c>
      <c r="E17" s="97"/>
      <c r="F17" s="97"/>
      <c r="G17" s="97"/>
      <c r="H17" s="97"/>
      <c r="I17" s="47"/>
      <c r="J17" s="85"/>
    </row>
    <row r="18" spans="1:10" s="16" customFormat="1" ht="24" customHeight="1" x14ac:dyDescent="0.2">
      <c r="A18" s="94">
        <v>9</v>
      </c>
      <c r="B18" s="95" t="s">
        <v>89</v>
      </c>
      <c r="C18" s="96">
        <f>55+10</f>
        <v>65</v>
      </c>
      <c r="D18" s="96" t="s">
        <v>14</v>
      </c>
      <c r="E18" s="97"/>
      <c r="F18" s="97"/>
      <c r="G18" s="97"/>
      <c r="H18" s="97"/>
      <c r="I18" s="47"/>
      <c r="J18" s="85"/>
    </row>
    <row r="19" spans="1:10" s="16" customFormat="1" ht="24" customHeight="1" x14ac:dyDescent="0.2">
      <c r="A19" s="94">
        <v>10</v>
      </c>
      <c r="B19" s="95" t="s">
        <v>90</v>
      </c>
      <c r="C19" s="96">
        <v>85</v>
      </c>
      <c r="D19" s="96" t="s">
        <v>16</v>
      </c>
      <c r="E19" s="97"/>
      <c r="F19" s="97"/>
      <c r="G19" s="97"/>
      <c r="H19" s="97"/>
      <c r="I19" s="47"/>
      <c r="J19" s="85"/>
    </row>
    <row r="20" spans="1:10" s="16" customFormat="1" ht="24" customHeight="1" x14ac:dyDescent="0.2">
      <c r="A20" s="94">
        <v>11</v>
      </c>
      <c r="B20" s="95" t="s">
        <v>91</v>
      </c>
      <c r="C20" s="96">
        <v>185</v>
      </c>
      <c r="D20" s="96" t="s">
        <v>16</v>
      </c>
      <c r="E20" s="97"/>
      <c r="F20" s="97"/>
      <c r="G20" s="97"/>
      <c r="H20" s="97"/>
      <c r="I20" s="47"/>
      <c r="J20" s="85"/>
    </row>
    <row r="21" spans="1:10" s="16" customFormat="1" ht="24" customHeight="1" x14ac:dyDescent="0.2">
      <c r="A21" s="94">
        <v>12</v>
      </c>
      <c r="B21" s="95" t="s">
        <v>92</v>
      </c>
      <c r="C21" s="96">
        <v>80</v>
      </c>
      <c r="D21" s="96" t="s">
        <v>16</v>
      </c>
      <c r="E21" s="97"/>
      <c r="F21" s="97"/>
      <c r="G21" s="97"/>
      <c r="H21" s="97"/>
      <c r="I21" s="47"/>
      <c r="J21" s="85"/>
    </row>
    <row r="22" spans="1:10" s="16" customFormat="1" ht="24" customHeight="1" x14ac:dyDescent="0.2">
      <c r="A22" s="94">
        <v>13</v>
      </c>
      <c r="B22" s="95" t="s">
        <v>93</v>
      </c>
      <c r="C22" s="96">
        <v>230</v>
      </c>
      <c r="D22" s="96" t="s">
        <v>16</v>
      </c>
      <c r="E22" s="97"/>
      <c r="F22" s="97"/>
      <c r="G22" s="97"/>
      <c r="H22" s="97"/>
      <c r="I22" s="47"/>
      <c r="J22" s="85"/>
    </row>
    <row r="23" spans="1:10" s="16" customFormat="1" ht="24" customHeight="1" x14ac:dyDescent="0.2">
      <c r="A23" s="94">
        <v>14</v>
      </c>
      <c r="B23" s="95" t="s">
        <v>94</v>
      </c>
      <c r="C23" s="96">
        <v>560</v>
      </c>
      <c r="D23" s="96" t="s">
        <v>16</v>
      </c>
      <c r="E23" s="97"/>
      <c r="F23" s="97"/>
      <c r="G23" s="97"/>
      <c r="H23" s="97"/>
      <c r="I23" s="47"/>
      <c r="J23" s="85"/>
    </row>
    <row r="24" spans="1:10" s="16" customFormat="1" ht="24" customHeight="1" x14ac:dyDescent="0.2">
      <c r="A24" s="94">
        <v>15</v>
      </c>
      <c r="B24" s="95" t="s">
        <v>338</v>
      </c>
      <c r="C24" s="96">
        <v>80</v>
      </c>
      <c r="D24" s="96" t="s">
        <v>16</v>
      </c>
      <c r="E24" s="97"/>
      <c r="F24" s="97"/>
      <c r="G24" s="97"/>
      <c r="H24" s="97"/>
      <c r="I24" s="47"/>
      <c r="J24" s="85"/>
    </row>
    <row r="25" spans="1:10" s="16" customFormat="1" ht="24" customHeight="1" x14ac:dyDescent="0.2">
      <c r="A25" s="94">
        <v>16</v>
      </c>
      <c r="B25" s="95" t="s">
        <v>95</v>
      </c>
      <c r="C25" s="96">
        <v>1</v>
      </c>
      <c r="D25" s="96" t="s">
        <v>14</v>
      </c>
      <c r="E25" s="97"/>
      <c r="F25" s="97"/>
      <c r="G25" s="97"/>
      <c r="H25" s="97"/>
      <c r="I25" s="47"/>
      <c r="J25" s="85"/>
    </row>
    <row r="26" spans="1:10" s="16" customFormat="1" ht="24" customHeight="1" x14ac:dyDescent="0.2">
      <c r="A26" s="94">
        <v>17</v>
      </c>
      <c r="B26" s="95" t="s">
        <v>96</v>
      </c>
      <c r="C26" s="96">
        <v>1</v>
      </c>
      <c r="D26" s="96" t="s">
        <v>97</v>
      </c>
      <c r="E26" s="97"/>
      <c r="F26" s="97"/>
      <c r="G26" s="97"/>
      <c r="H26" s="97"/>
      <c r="I26" s="47"/>
      <c r="J26" s="85"/>
    </row>
    <row r="27" spans="1:10" s="16" customFormat="1" ht="24" customHeight="1" x14ac:dyDescent="0.2">
      <c r="A27" s="94">
        <v>18</v>
      </c>
      <c r="B27" s="375" t="s">
        <v>337</v>
      </c>
      <c r="C27" s="376">
        <v>15</v>
      </c>
      <c r="D27" s="376" t="s">
        <v>14</v>
      </c>
      <c r="E27" s="374"/>
      <c r="F27" s="374"/>
      <c r="G27" s="374"/>
      <c r="H27" s="374"/>
      <c r="I27" s="78"/>
      <c r="J27" s="85"/>
    </row>
    <row r="28" spans="1:10" s="16" customFormat="1" ht="24" customHeight="1" x14ac:dyDescent="0.2">
      <c r="A28" s="507" t="s">
        <v>42</v>
      </c>
      <c r="B28" s="508"/>
      <c r="C28" s="508"/>
      <c r="D28" s="508"/>
      <c r="E28" s="509"/>
      <c r="F28" s="18"/>
      <c r="G28" s="18"/>
      <c r="H28" s="18"/>
      <c r="I28" s="18"/>
      <c r="J28" s="85">
        <f t="shared" si="0"/>
        <v>0</v>
      </c>
    </row>
    <row r="29" spans="1:10" ht="24" customHeight="1" x14ac:dyDescent="0.2">
      <c r="A29" s="512" t="s">
        <v>100</v>
      </c>
      <c r="B29" s="513"/>
      <c r="C29" s="513"/>
      <c r="D29" s="513"/>
      <c r="E29" s="514"/>
      <c r="F29" s="83"/>
      <c r="G29" s="83"/>
      <c r="H29" s="83"/>
      <c r="I29" s="83"/>
      <c r="J29" s="85">
        <f>F29+H29</f>
        <v>0</v>
      </c>
    </row>
    <row r="30" spans="1:10" ht="24" customHeight="1" x14ac:dyDescent="0.2">
      <c r="A30" s="81"/>
      <c r="B30" s="81"/>
      <c r="C30" s="81"/>
      <c r="D30" s="81"/>
      <c r="E30" s="81"/>
      <c r="F30" s="81"/>
      <c r="G30" s="81"/>
      <c r="H30" s="81"/>
      <c r="I30" s="81"/>
    </row>
    <row r="31" spans="1:10" ht="24" customHeight="1" x14ac:dyDescent="0.2">
      <c r="A31" s="81"/>
      <c r="B31" s="81"/>
      <c r="C31" s="81"/>
      <c r="D31" s="81"/>
      <c r="E31" s="81"/>
      <c r="F31" s="81"/>
      <c r="G31" s="81"/>
      <c r="H31" s="81"/>
      <c r="I31" s="81"/>
    </row>
    <row r="32" spans="1:10" ht="24" customHeight="1" x14ac:dyDescent="0.2">
      <c r="A32" s="81"/>
      <c r="B32" s="165" t="s">
        <v>355</v>
      </c>
      <c r="C32" s="81"/>
      <c r="D32" s="81"/>
      <c r="E32" s="81"/>
      <c r="F32" s="81"/>
      <c r="G32" s="81"/>
      <c r="H32" s="81"/>
      <c r="I32" s="81"/>
    </row>
    <row r="33" spans="1:22" ht="24" customHeight="1" x14ac:dyDescent="0.2">
      <c r="A33" s="81"/>
      <c r="B33" s="81"/>
      <c r="C33" s="81"/>
      <c r="D33" s="81"/>
      <c r="E33" s="81"/>
      <c r="F33" s="81"/>
      <c r="G33" s="81"/>
      <c r="H33" s="81"/>
      <c r="I33" s="81"/>
    </row>
    <row r="34" spans="1:22" ht="24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</row>
    <row r="35" spans="1:22" ht="24" customHeight="1" x14ac:dyDescent="0.2">
      <c r="A35" s="81"/>
      <c r="B35" s="81"/>
      <c r="C35" s="81"/>
      <c r="D35" s="81"/>
      <c r="E35" s="81"/>
      <c r="F35" s="81"/>
      <c r="G35" s="81"/>
      <c r="H35" s="81"/>
      <c r="I35" s="81"/>
    </row>
    <row r="36" spans="1:22" ht="24" customHeight="1" x14ac:dyDescent="0.2">
      <c r="A36" s="81"/>
      <c r="B36" s="81"/>
      <c r="C36" s="81"/>
      <c r="D36" s="81"/>
      <c r="E36" s="81"/>
      <c r="F36" s="81"/>
      <c r="G36" s="81"/>
      <c r="H36" s="81"/>
      <c r="I36" s="81"/>
    </row>
    <row r="37" spans="1:22" ht="24" customHeight="1" x14ac:dyDescent="0.2">
      <c r="A37" s="81"/>
      <c r="B37" s="81"/>
      <c r="C37" s="81"/>
      <c r="D37" s="81"/>
      <c r="E37" s="81"/>
      <c r="F37" s="81"/>
      <c r="G37" s="81"/>
      <c r="H37" s="81"/>
      <c r="I37" s="81"/>
    </row>
    <row r="38" spans="1:22" ht="24" customHeight="1" x14ac:dyDescent="0.2">
      <c r="A38" s="81"/>
      <c r="B38" s="81"/>
      <c r="C38" s="81"/>
      <c r="D38" s="81"/>
      <c r="E38" s="81"/>
      <c r="F38" s="81"/>
      <c r="G38" s="81"/>
      <c r="H38" s="81"/>
      <c r="I38" s="81"/>
    </row>
    <row r="39" spans="1:22" ht="24" customHeight="1" x14ac:dyDescent="0.2">
      <c r="A39" s="81"/>
      <c r="B39" s="81"/>
      <c r="C39" s="81"/>
      <c r="D39" s="81"/>
      <c r="E39" s="81"/>
      <c r="F39" s="81"/>
      <c r="G39" s="81"/>
      <c r="H39" s="81"/>
      <c r="I39" s="81"/>
    </row>
    <row r="40" spans="1:22" ht="24" customHeight="1" x14ac:dyDescent="0.2">
      <c r="A40" s="23"/>
      <c r="B40" s="23"/>
      <c r="C40" s="23"/>
      <c r="D40" s="23"/>
      <c r="E40" s="23"/>
      <c r="F40" s="355"/>
      <c r="G40" s="355"/>
      <c r="H40" s="355"/>
      <c r="I40" s="355"/>
    </row>
    <row r="41" spans="1:22" ht="24" customHeight="1" x14ac:dyDescent="0.2">
      <c r="A41" s="332"/>
      <c r="B41" s="332"/>
      <c r="C41" s="30"/>
      <c r="D41" s="332"/>
      <c r="E41" s="23"/>
      <c r="F41" s="331"/>
      <c r="G41" s="331"/>
      <c r="H41" s="331"/>
      <c r="I41" s="331"/>
    </row>
    <row r="42" spans="1:22" s="20" customFormat="1" ht="24" customHeight="1" x14ac:dyDescent="0.2">
      <c r="A42" s="4"/>
      <c r="B42" s="4"/>
      <c r="C42" s="4"/>
      <c r="D42" s="4"/>
      <c r="E42" s="4"/>
      <c r="F42" s="4"/>
      <c r="G42" s="4"/>
      <c r="H42" s="4"/>
      <c r="I42" s="4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s="20" customFormat="1" ht="24" customHeight="1" x14ac:dyDescent="0.2">
      <c r="A43" s="23"/>
      <c r="B43" s="23"/>
      <c r="C43" s="23"/>
      <c r="D43" s="23"/>
      <c r="E43" s="23"/>
      <c r="F43" s="355"/>
      <c r="G43" s="355"/>
      <c r="H43" s="355"/>
      <c r="I43" s="355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s="20" customFormat="1" ht="24" customHeight="1" x14ac:dyDescent="0.2">
      <c r="A44" s="21"/>
      <c r="B44" s="21"/>
      <c r="C44" s="27"/>
      <c r="D44" s="21"/>
      <c r="E44" s="21"/>
      <c r="F44" s="21"/>
      <c r="G44" s="21"/>
      <c r="H44" s="21"/>
      <c r="I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s="20" customFormat="1" ht="24" customHeight="1" x14ac:dyDescent="0.2">
      <c r="A45" s="21"/>
      <c r="B45" s="21"/>
      <c r="C45" s="27"/>
      <c r="D45" s="21"/>
      <c r="E45" s="21"/>
      <c r="F45" s="21"/>
      <c r="G45" s="21"/>
      <c r="H45" s="21"/>
      <c r="I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s="20" customFormat="1" ht="24" customHeight="1" x14ac:dyDescent="0.2">
      <c r="A46" s="21"/>
      <c r="B46" s="21"/>
      <c r="C46" s="27"/>
      <c r="D46" s="21"/>
      <c r="E46" s="21"/>
      <c r="F46" s="21"/>
      <c r="G46" s="21"/>
      <c r="H46" s="21"/>
      <c r="I46" s="310" t="s">
        <v>352</v>
      </c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s="20" customFormat="1" ht="24" customHeight="1" x14ac:dyDescent="0.2">
      <c r="A47" s="21"/>
      <c r="B47" s="21"/>
      <c r="C47" s="27"/>
      <c r="D47" s="21"/>
      <c r="E47" s="21"/>
      <c r="F47" s="21"/>
      <c r="G47" s="21"/>
      <c r="H47" s="21"/>
      <c r="I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s="20" customFormat="1" ht="24" customHeight="1" x14ac:dyDescent="0.2">
      <c r="A48" s="21"/>
      <c r="B48" s="21"/>
      <c r="C48" s="27"/>
      <c r="D48" s="21"/>
      <c r="E48" s="21"/>
      <c r="F48" s="21"/>
      <c r="G48" s="21"/>
      <c r="H48" s="21"/>
      <c r="I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s="20" customFormat="1" ht="24" customHeight="1" x14ac:dyDescent="0.2">
      <c r="A49" s="21"/>
      <c r="B49" s="21"/>
      <c r="C49" s="27"/>
      <c r="D49" s="21"/>
      <c r="E49" s="21"/>
      <c r="F49" s="21"/>
      <c r="G49" s="21"/>
      <c r="H49" s="21"/>
      <c r="I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s="20" customFormat="1" ht="24" customHeight="1" x14ac:dyDescent="0.2">
      <c r="A50" s="21"/>
      <c r="B50" s="21"/>
      <c r="C50" s="27"/>
      <c r="D50" s="21"/>
      <c r="E50" s="21"/>
      <c r="F50" s="21"/>
      <c r="G50" s="21"/>
      <c r="H50" s="21"/>
      <c r="I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s="20" customFormat="1" ht="24" customHeight="1" x14ac:dyDescent="0.2">
      <c r="A51" s="21"/>
      <c r="B51" s="21"/>
      <c r="C51" s="27"/>
      <c r="D51" s="21"/>
      <c r="E51" s="21"/>
      <c r="F51" s="21"/>
      <c r="G51" s="21"/>
      <c r="H51" s="21"/>
      <c r="I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s="20" customFormat="1" ht="24" customHeight="1" x14ac:dyDescent="0.2">
      <c r="A52" s="21"/>
      <c r="B52" s="21"/>
      <c r="C52" s="27"/>
      <c r="D52" s="21"/>
      <c r="E52" s="21"/>
      <c r="F52" s="21"/>
      <c r="G52" s="21"/>
      <c r="H52" s="21"/>
      <c r="I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s="20" customFormat="1" ht="24" customHeight="1" x14ac:dyDescent="0.2">
      <c r="A53" s="21"/>
      <c r="B53" s="21"/>
      <c r="C53" s="27"/>
      <c r="D53" s="21"/>
      <c r="E53" s="21"/>
      <c r="F53" s="21"/>
      <c r="G53" s="21"/>
      <c r="H53" s="21"/>
      <c r="I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s="20" customFormat="1" ht="24" customHeight="1" x14ac:dyDescent="0.2">
      <c r="A54" s="21"/>
      <c r="B54" s="21"/>
      <c r="C54" s="27"/>
      <c r="D54" s="21"/>
      <c r="E54" s="21"/>
      <c r="F54" s="21"/>
      <c r="G54" s="21"/>
      <c r="H54" s="21"/>
      <c r="I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s="20" customFormat="1" ht="24" customHeight="1" x14ac:dyDescent="0.2">
      <c r="A55" s="21"/>
      <c r="B55" s="21"/>
      <c r="C55" s="27"/>
      <c r="D55" s="21"/>
      <c r="E55" s="21"/>
      <c r="F55" s="21"/>
      <c r="G55" s="21"/>
      <c r="H55" s="21"/>
      <c r="I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s="20" customFormat="1" ht="24" customHeight="1" x14ac:dyDescent="0.2">
      <c r="A56" s="21"/>
      <c r="B56" s="21"/>
      <c r="C56" s="27"/>
      <c r="D56" s="21"/>
      <c r="E56" s="21"/>
      <c r="F56" s="21"/>
      <c r="G56" s="21"/>
      <c r="H56" s="21"/>
      <c r="I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s="20" customFormat="1" ht="24" customHeight="1" x14ac:dyDescent="0.2">
      <c r="A57" s="21"/>
      <c r="B57" s="21"/>
      <c r="C57" s="27"/>
      <c r="D57" s="21"/>
      <c r="E57" s="21"/>
      <c r="F57" s="21"/>
      <c r="G57" s="21"/>
      <c r="H57" s="21"/>
      <c r="I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s="20" customFormat="1" ht="24" customHeight="1" x14ac:dyDescent="0.2">
      <c r="A58" s="21"/>
      <c r="B58" s="21"/>
      <c r="C58" s="27"/>
      <c r="D58" s="21"/>
      <c r="E58" s="21"/>
      <c r="F58" s="21"/>
      <c r="G58" s="21"/>
      <c r="H58" s="21"/>
      <c r="I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s="20" customFormat="1" ht="24" customHeight="1" x14ac:dyDescent="0.2">
      <c r="A59" s="21"/>
      <c r="B59" s="21"/>
      <c r="C59" s="27"/>
      <c r="D59" s="21"/>
      <c r="E59" s="21"/>
      <c r="F59" s="21"/>
      <c r="G59" s="21"/>
      <c r="H59" s="21"/>
      <c r="I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s="20" customFormat="1" ht="24" customHeight="1" x14ac:dyDescent="0.2">
      <c r="A60" s="21"/>
      <c r="B60" s="21"/>
      <c r="C60" s="27"/>
      <c r="D60" s="21"/>
      <c r="E60" s="21"/>
      <c r="F60" s="21"/>
      <c r="G60" s="21"/>
      <c r="H60" s="21"/>
      <c r="I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s="20" customFormat="1" ht="24" customHeight="1" x14ac:dyDescent="0.2">
      <c r="A61" s="21"/>
      <c r="B61" s="21"/>
      <c r="C61" s="27"/>
      <c r="D61" s="21"/>
      <c r="E61" s="21"/>
      <c r="F61" s="21"/>
      <c r="G61" s="21"/>
      <c r="H61" s="21"/>
      <c r="I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s="20" customFormat="1" ht="24" customHeight="1" x14ac:dyDescent="0.2">
      <c r="A62" s="21"/>
      <c r="B62" s="21"/>
      <c r="C62" s="27"/>
      <c r="D62" s="21"/>
      <c r="E62" s="21"/>
      <c r="F62" s="21"/>
      <c r="G62" s="21"/>
      <c r="H62" s="21"/>
      <c r="I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s="20" customFormat="1" ht="24" customHeight="1" x14ac:dyDescent="0.2">
      <c r="A63" s="21"/>
      <c r="B63" s="21"/>
      <c r="C63" s="27"/>
      <c r="D63" s="21"/>
      <c r="E63" s="21"/>
      <c r="F63" s="21"/>
      <c r="G63" s="21"/>
      <c r="H63" s="21"/>
      <c r="I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s="20" customFormat="1" ht="24" customHeight="1" x14ac:dyDescent="0.2">
      <c r="A64" s="21"/>
      <c r="B64" s="21"/>
      <c r="C64" s="27"/>
      <c r="D64" s="21"/>
      <c r="E64" s="21"/>
      <c r="F64" s="21"/>
      <c r="G64" s="21"/>
      <c r="H64" s="21"/>
      <c r="I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s="20" customFormat="1" ht="24" customHeight="1" x14ac:dyDescent="0.2">
      <c r="A65" s="21"/>
      <c r="B65" s="21"/>
      <c r="C65" s="27"/>
      <c r="D65" s="21"/>
      <c r="E65" s="21"/>
      <c r="F65" s="21"/>
      <c r="G65" s="21"/>
      <c r="H65" s="21"/>
      <c r="I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s="20" customFormat="1" ht="24" customHeight="1" x14ac:dyDescent="0.2">
      <c r="A66" s="21"/>
      <c r="B66" s="21"/>
      <c r="C66" s="27"/>
      <c r="D66" s="21"/>
      <c r="E66" s="21"/>
      <c r="F66" s="21"/>
      <c r="G66" s="21"/>
      <c r="H66" s="21"/>
      <c r="I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s="20" customFormat="1" ht="24" customHeight="1" x14ac:dyDescent="0.2">
      <c r="A67" s="21"/>
      <c r="B67" s="21"/>
      <c r="C67" s="27"/>
      <c r="D67" s="21"/>
      <c r="E67" s="21"/>
      <c r="F67" s="21"/>
      <c r="G67" s="21"/>
      <c r="H67" s="21"/>
      <c r="I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s="20" customFormat="1" ht="24" customHeight="1" x14ac:dyDescent="0.2">
      <c r="A68" s="21"/>
      <c r="B68" s="21"/>
      <c r="C68" s="27"/>
      <c r="D68" s="21"/>
      <c r="E68" s="21"/>
      <c r="F68" s="21"/>
      <c r="G68" s="21"/>
      <c r="H68" s="21"/>
      <c r="I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s="20" customFormat="1" ht="24" customHeight="1" x14ac:dyDescent="0.2">
      <c r="A69" s="21"/>
      <c r="B69" s="21"/>
      <c r="C69" s="27"/>
      <c r="D69" s="21"/>
      <c r="E69" s="21"/>
      <c r="F69" s="21"/>
      <c r="G69" s="21"/>
      <c r="H69" s="21"/>
      <c r="I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s="20" customFormat="1" ht="24" customHeight="1" x14ac:dyDescent="0.2">
      <c r="A70" s="21"/>
      <c r="B70" s="21"/>
      <c r="C70" s="27"/>
      <c r="D70" s="21"/>
      <c r="E70" s="21"/>
      <c r="F70" s="21"/>
      <c r="G70" s="21"/>
      <c r="H70" s="21"/>
      <c r="I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s="20" customFormat="1" ht="24" customHeight="1" x14ac:dyDescent="0.2">
      <c r="A71" s="21"/>
      <c r="B71" s="24"/>
      <c r="C71" s="27"/>
      <c r="D71" s="21"/>
      <c r="E71" s="21"/>
      <c r="F71" s="21"/>
      <c r="G71" s="21"/>
      <c r="H71" s="21"/>
      <c r="I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s="20" customFormat="1" ht="24" customHeight="1" x14ac:dyDescent="0.2">
      <c r="A72" s="21"/>
      <c r="B72" s="21"/>
      <c r="C72" s="27"/>
      <c r="D72" s="21"/>
      <c r="E72" s="21"/>
      <c r="F72" s="21"/>
      <c r="G72" s="21"/>
      <c r="H72" s="21"/>
      <c r="I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</sheetData>
  <mergeCells count="9">
    <mergeCell ref="A29:E29"/>
    <mergeCell ref="I6:I7"/>
    <mergeCell ref="A28:E28"/>
    <mergeCell ref="A6:A7"/>
    <mergeCell ref="B6:B7"/>
    <mergeCell ref="C6:C7"/>
    <mergeCell ref="D6:D7"/>
    <mergeCell ref="E6:F6"/>
    <mergeCell ref="G6:H6"/>
  </mergeCells>
  <printOptions horizontalCentered="1"/>
  <pageMargins left="0.5" right="0.5" top="0.5" bottom="0.5" header="0.5" footer="0.5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abSelected="1" view="pageBreakPreview" zoomScaleNormal="100" zoomScaleSheetLayoutView="100" workbookViewId="0">
      <selection activeCell="G11" sqref="G11"/>
    </sheetView>
  </sheetViews>
  <sheetFormatPr defaultRowHeight="24" customHeight="1" x14ac:dyDescent="0.2"/>
  <cols>
    <col min="1" max="1" width="5.42578125" style="31" customWidth="1"/>
    <col min="2" max="2" width="49.85546875" style="21" customWidth="1"/>
    <col min="3" max="3" width="10.42578125" style="27" customWidth="1"/>
    <col min="4" max="4" width="9" style="32" customWidth="1"/>
    <col min="5" max="5" width="13" style="29" customWidth="1"/>
    <col min="6" max="6" width="13.140625" style="29" customWidth="1"/>
    <col min="7" max="7" width="10.42578125" style="29" customWidth="1"/>
    <col min="8" max="8" width="10" style="29" customWidth="1"/>
    <col min="9" max="9" width="13.140625" style="29" customWidth="1"/>
    <col min="10" max="10" width="12.140625" style="20" bestFit="1" customWidth="1"/>
    <col min="11" max="11" width="11" style="21" bestFit="1" customWidth="1"/>
    <col min="12" max="15" width="9.28515625" style="21" bestFit="1" customWidth="1"/>
    <col min="16" max="16" width="10" style="21" bestFit="1" customWidth="1"/>
    <col min="17" max="16384" width="9.140625" style="21"/>
  </cols>
  <sheetData>
    <row r="1" spans="1:22" s="3" customFormat="1" ht="24" customHeight="1" x14ac:dyDescent="0.2">
      <c r="A1" s="6" t="s">
        <v>280</v>
      </c>
      <c r="B1" s="2"/>
      <c r="C1" s="2"/>
      <c r="D1" s="2"/>
      <c r="E1" s="2"/>
      <c r="F1" s="2"/>
      <c r="G1" s="2"/>
      <c r="H1" s="2"/>
      <c r="I1" s="8" t="s">
        <v>73</v>
      </c>
    </row>
    <row r="2" spans="1:22" s="4" customFormat="1" ht="24" customHeight="1" x14ac:dyDescent="0.2">
      <c r="A2" s="2" t="s">
        <v>72</v>
      </c>
      <c r="C2" s="7"/>
      <c r="G2" s="10"/>
      <c r="H2" s="10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s="4" customFormat="1" ht="24" customHeight="1" x14ac:dyDescent="0.2">
      <c r="A3" s="6" t="s">
        <v>9</v>
      </c>
      <c r="C3" s="11"/>
      <c r="E3" s="12" t="s">
        <v>8</v>
      </c>
      <c r="G3" s="10"/>
      <c r="H3" s="10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s="4" customFormat="1" ht="24" customHeight="1" x14ac:dyDescent="0.2">
      <c r="A4" s="9" t="s">
        <v>10</v>
      </c>
      <c r="B4" s="3" t="s">
        <v>29</v>
      </c>
      <c r="C4" s="11"/>
      <c r="E4" s="12" t="s">
        <v>11</v>
      </c>
      <c r="G4" s="10"/>
      <c r="H4" s="10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s="13" customFormat="1" ht="24" customHeight="1" x14ac:dyDescent="0.2">
      <c r="A5" s="9" t="s">
        <v>357</v>
      </c>
      <c r="B5" s="3"/>
      <c r="C5" s="11"/>
      <c r="D5" s="4"/>
      <c r="E5" s="2" t="s">
        <v>356</v>
      </c>
      <c r="G5" s="14"/>
      <c r="H5" s="14"/>
      <c r="J5" s="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</row>
    <row r="6" spans="1:22" s="34" customFormat="1" ht="24" customHeight="1" x14ac:dyDescent="0.2">
      <c r="A6" s="527" t="s">
        <v>1</v>
      </c>
      <c r="B6" s="529" t="s">
        <v>2</v>
      </c>
      <c r="C6" s="531" t="s">
        <v>3</v>
      </c>
      <c r="D6" s="527" t="s">
        <v>4</v>
      </c>
      <c r="E6" s="523" t="s">
        <v>5</v>
      </c>
      <c r="F6" s="524"/>
      <c r="G6" s="523" t="s">
        <v>7</v>
      </c>
      <c r="H6" s="524"/>
      <c r="I6" s="525" t="s">
        <v>12</v>
      </c>
      <c r="J6" s="33"/>
    </row>
    <row r="7" spans="1:22" s="34" customFormat="1" ht="24" customHeight="1" x14ac:dyDescent="0.2">
      <c r="A7" s="528"/>
      <c r="B7" s="530"/>
      <c r="C7" s="532"/>
      <c r="D7" s="528"/>
      <c r="E7" s="17" t="s">
        <v>13</v>
      </c>
      <c r="F7" s="17" t="s">
        <v>6</v>
      </c>
      <c r="G7" s="17" t="s">
        <v>13</v>
      </c>
      <c r="H7" s="17" t="s">
        <v>6</v>
      </c>
      <c r="I7" s="526"/>
      <c r="J7" s="33"/>
    </row>
    <row r="8" spans="1:22" s="16" customFormat="1" ht="24" customHeight="1" x14ac:dyDescent="0.2">
      <c r="A8" s="40">
        <v>4</v>
      </c>
      <c r="B8" s="41" t="s">
        <v>74</v>
      </c>
      <c r="C8" s="42"/>
      <c r="D8" s="43"/>
      <c r="E8" s="42"/>
      <c r="F8" s="44"/>
      <c r="G8" s="42"/>
      <c r="H8" s="44"/>
      <c r="I8" s="42"/>
      <c r="J8" s="85">
        <f t="shared" ref="J8:J14" si="0">F8+H8</f>
        <v>0</v>
      </c>
    </row>
    <row r="9" spans="1:22" s="16" customFormat="1" ht="24" customHeight="1" x14ac:dyDescent="0.2">
      <c r="A9" s="67">
        <v>4.0999999999999996</v>
      </c>
      <c r="B9" s="68" t="s">
        <v>75</v>
      </c>
      <c r="C9" s="69"/>
      <c r="D9" s="70"/>
      <c r="E9" s="69"/>
      <c r="F9" s="71"/>
      <c r="G9" s="69"/>
      <c r="H9" s="71"/>
      <c r="I9" s="69"/>
      <c r="J9" s="85">
        <f t="shared" si="0"/>
        <v>0</v>
      </c>
    </row>
    <row r="10" spans="1:22" s="87" customFormat="1" ht="52.5" customHeight="1" x14ac:dyDescent="0.2">
      <c r="A10" s="72">
        <v>1</v>
      </c>
      <c r="B10" s="73" t="s">
        <v>77</v>
      </c>
      <c r="C10" s="74">
        <v>1</v>
      </c>
      <c r="D10" s="75" t="s">
        <v>14</v>
      </c>
      <c r="E10" s="102"/>
      <c r="F10" s="103"/>
      <c r="G10" s="74"/>
      <c r="H10" s="103"/>
      <c r="I10" s="74"/>
      <c r="J10" s="86"/>
    </row>
    <row r="11" spans="1:22" s="87" customFormat="1" ht="24.75" customHeight="1" x14ac:dyDescent="0.2">
      <c r="A11" s="320">
        <v>2</v>
      </c>
      <c r="B11" s="73" t="s">
        <v>101</v>
      </c>
      <c r="C11" s="74">
        <v>5</v>
      </c>
      <c r="D11" s="321" t="s">
        <v>102</v>
      </c>
      <c r="E11" s="102"/>
      <c r="F11" s="103"/>
      <c r="G11" s="74"/>
      <c r="H11" s="103"/>
      <c r="I11" s="74"/>
      <c r="J11" s="86"/>
    </row>
    <row r="12" spans="1:22" s="87" customFormat="1" ht="24.75" customHeight="1" x14ac:dyDescent="0.35">
      <c r="A12" s="369">
        <v>3</v>
      </c>
      <c r="B12" s="60" t="s">
        <v>277</v>
      </c>
      <c r="C12" s="61">
        <v>2</v>
      </c>
      <c r="D12" s="370" t="s">
        <v>14</v>
      </c>
      <c r="E12" s="371"/>
      <c r="F12" s="103"/>
      <c r="G12" s="61"/>
      <c r="H12" s="103"/>
      <c r="I12" s="74"/>
      <c r="J12" s="86"/>
    </row>
    <row r="13" spans="1:22" s="87" customFormat="1" ht="49.5" customHeight="1" x14ac:dyDescent="0.2">
      <c r="A13" s="105">
        <v>4</v>
      </c>
      <c r="B13" s="64" t="s">
        <v>325</v>
      </c>
      <c r="C13" s="65">
        <v>3</v>
      </c>
      <c r="D13" s="106" t="s">
        <v>14</v>
      </c>
      <c r="E13" s="380"/>
      <c r="F13" s="373"/>
      <c r="G13" s="65"/>
      <c r="H13" s="373"/>
      <c r="I13" s="65"/>
      <c r="J13" s="86"/>
    </row>
    <row r="14" spans="1:22" s="16" customFormat="1" ht="24" customHeight="1" x14ac:dyDescent="0.2">
      <c r="A14" s="534" t="s">
        <v>99</v>
      </c>
      <c r="B14" s="535"/>
      <c r="C14" s="535"/>
      <c r="D14" s="535"/>
      <c r="E14" s="536"/>
      <c r="F14" s="104"/>
      <c r="G14" s="104"/>
      <c r="H14" s="104"/>
      <c r="I14" s="104"/>
      <c r="J14" s="85">
        <f t="shared" si="0"/>
        <v>0</v>
      </c>
    </row>
    <row r="15" spans="1:22" s="16" customFormat="1" ht="24" customHeight="1" x14ac:dyDescent="0.2">
      <c r="A15" s="333">
        <v>4.2</v>
      </c>
      <c r="B15" s="335" t="s">
        <v>269</v>
      </c>
      <c r="C15" s="333"/>
      <c r="D15" s="333"/>
      <c r="E15" s="333"/>
      <c r="F15" s="334"/>
      <c r="G15" s="334"/>
      <c r="H15" s="334"/>
      <c r="I15" s="334"/>
      <c r="J15" s="85"/>
    </row>
    <row r="16" spans="1:22" s="25" customFormat="1" ht="24" customHeight="1" x14ac:dyDescent="0.2">
      <c r="A16" s="318">
        <v>1</v>
      </c>
      <c r="B16" s="336" t="s">
        <v>270</v>
      </c>
      <c r="C16" s="337">
        <v>35</v>
      </c>
      <c r="D16" s="337" t="s">
        <v>14</v>
      </c>
      <c r="E16" s="337"/>
      <c r="F16" s="337"/>
      <c r="G16" s="337"/>
      <c r="H16" s="337"/>
      <c r="I16" s="337"/>
      <c r="J16" s="85"/>
    </row>
    <row r="17" spans="1:10" s="16" customFormat="1" ht="24" customHeight="1" x14ac:dyDescent="0.2">
      <c r="A17" s="318">
        <v>2</v>
      </c>
      <c r="B17" s="336" t="s">
        <v>271</v>
      </c>
      <c r="C17" s="337">
        <v>29</v>
      </c>
      <c r="D17" s="337" t="s">
        <v>25</v>
      </c>
      <c r="E17" s="337"/>
      <c r="F17" s="337"/>
      <c r="G17" s="337"/>
      <c r="H17" s="337"/>
      <c r="I17" s="337"/>
      <c r="J17" s="85"/>
    </row>
    <row r="18" spans="1:10" s="87" customFormat="1" ht="48" customHeight="1" x14ac:dyDescent="0.2">
      <c r="A18" s="381">
        <v>3</v>
      </c>
      <c r="B18" s="382" t="s">
        <v>300</v>
      </c>
      <c r="C18" s="383">
        <v>6</v>
      </c>
      <c r="D18" s="383" t="s">
        <v>25</v>
      </c>
      <c r="E18" s="383"/>
      <c r="F18" s="384"/>
      <c r="G18" s="384"/>
      <c r="H18" s="384"/>
      <c r="I18" s="384"/>
      <c r="J18" s="86"/>
    </row>
    <row r="19" spans="1:10" s="16" customFormat="1" ht="24" customHeight="1" x14ac:dyDescent="0.2">
      <c r="A19" s="318">
        <v>4</v>
      </c>
      <c r="B19" s="339" t="s">
        <v>301</v>
      </c>
      <c r="C19" s="340">
        <v>42</v>
      </c>
      <c r="D19" s="340" t="s">
        <v>25</v>
      </c>
      <c r="E19" s="340"/>
      <c r="F19" s="337"/>
      <c r="G19" s="337"/>
      <c r="H19" s="337"/>
      <c r="I19" s="337"/>
      <c r="J19" s="85"/>
    </row>
    <row r="20" spans="1:10" s="87" customFormat="1" ht="48" customHeight="1" x14ac:dyDescent="0.2">
      <c r="A20" s="381">
        <v>5</v>
      </c>
      <c r="B20" s="382" t="s">
        <v>302</v>
      </c>
      <c r="C20" s="383">
        <v>10</v>
      </c>
      <c r="D20" s="383" t="s">
        <v>14</v>
      </c>
      <c r="E20" s="383"/>
      <c r="F20" s="384"/>
      <c r="G20" s="384"/>
      <c r="H20" s="384"/>
      <c r="I20" s="384"/>
      <c r="J20" s="86"/>
    </row>
    <row r="21" spans="1:10" s="16" customFormat="1" ht="24" customHeight="1" x14ac:dyDescent="0.2">
      <c r="A21" s="318">
        <v>6</v>
      </c>
      <c r="B21" s="339" t="s">
        <v>303</v>
      </c>
      <c r="C21" s="340">
        <v>6</v>
      </c>
      <c r="D21" s="340" t="s">
        <v>14</v>
      </c>
      <c r="E21" s="340"/>
      <c r="F21" s="337"/>
      <c r="G21" s="337"/>
      <c r="H21" s="337"/>
      <c r="I21" s="337"/>
      <c r="J21" s="85"/>
    </row>
    <row r="22" spans="1:10" s="16" customFormat="1" ht="24" customHeight="1" x14ac:dyDescent="0.2">
      <c r="A22" s="318">
        <v>7</v>
      </c>
      <c r="B22" s="339" t="s">
        <v>299</v>
      </c>
      <c r="C22" s="340">
        <v>6</v>
      </c>
      <c r="D22" s="340" t="s">
        <v>14</v>
      </c>
      <c r="E22" s="340"/>
      <c r="F22" s="337"/>
      <c r="G22" s="337"/>
      <c r="H22" s="337"/>
      <c r="I22" s="337"/>
      <c r="J22" s="85"/>
    </row>
    <row r="23" spans="1:10" s="16" customFormat="1" ht="24" customHeight="1" x14ac:dyDescent="0.2">
      <c r="A23" s="338"/>
      <c r="B23" s="339"/>
      <c r="C23" s="340"/>
      <c r="D23" s="340"/>
      <c r="E23" s="340"/>
      <c r="F23" s="340"/>
      <c r="G23" s="340"/>
      <c r="H23" s="340"/>
      <c r="I23" s="340"/>
      <c r="J23" s="85"/>
    </row>
    <row r="24" spans="1:10" s="16" customFormat="1" ht="24" customHeight="1" x14ac:dyDescent="0.2">
      <c r="A24" s="533" t="s">
        <v>275</v>
      </c>
      <c r="B24" s="533"/>
      <c r="C24" s="533"/>
      <c r="D24" s="533"/>
      <c r="E24" s="533"/>
      <c r="F24" s="18"/>
      <c r="G24" s="18"/>
      <c r="H24" s="18"/>
      <c r="I24" s="18"/>
      <c r="J24" s="85"/>
    </row>
    <row r="25" spans="1:10" ht="24" customHeight="1" x14ac:dyDescent="0.2">
      <c r="A25" s="512" t="s">
        <v>76</v>
      </c>
      <c r="B25" s="513"/>
      <c r="C25" s="513"/>
      <c r="D25" s="513"/>
      <c r="E25" s="514"/>
      <c r="F25" s="83"/>
      <c r="G25" s="83"/>
      <c r="H25" s="83"/>
      <c r="I25" s="83"/>
      <c r="J25" s="85">
        <f>F25+H25</f>
        <v>0</v>
      </c>
    </row>
    <row r="26" spans="1:10" ht="24" customHeight="1" x14ac:dyDescent="0.2">
      <c r="A26" s="81"/>
      <c r="B26" s="81"/>
      <c r="C26" s="81"/>
      <c r="D26" s="81"/>
      <c r="E26" s="81"/>
      <c r="F26" s="81"/>
      <c r="G26" s="81"/>
      <c r="H26" s="81"/>
      <c r="I26" s="81"/>
    </row>
    <row r="27" spans="1:10" ht="24" customHeight="1" x14ac:dyDescent="0.2">
      <c r="A27" s="81"/>
      <c r="B27" s="81"/>
      <c r="C27" s="81"/>
      <c r="D27" s="81"/>
      <c r="E27" s="81"/>
      <c r="F27" s="81"/>
      <c r="G27" s="81"/>
      <c r="H27" s="81"/>
      <c r="I27" s="81"/>
    </row>
    <row r="28" spans="1:10" ht="24" customHeight="1" x14ac:dyDescent="0.2">
      <c r="A28" s="81"/>
      <c r="B28" s="165" t="s">
        <v>355</v>
      </c>
      <c r="C28" s="81"/>
      <c r="D28" s="81"/>
      <c r="E28" s="81"/>
      <c r="F28" s="81"/>
      <c r="G28" s="81"/>
      <c r="H28" s="81"/>
      <c r="I28" s="81"/>
    </row>
    <row r="29" spans="1:10" ht="24" customHeight="1" x14ac:dyDescent="0.2">
      <c r="A29" s="81"/>
      <c r="B29" s="81"/>
      <c r="C29" s="81"/>
      <c r="D29" s="81"/>
      <c r="E29" s="81"/>
      <c r="F29" s="81"/>
      <c r="G29" s="81"/>
      <c r="H29" s="81"/>
      <c r="I29" s="81"/>
    </row>
    <row r="30" spans="1:10" ht="24" customHeight="1" x14ac:dyDescent="0.2">
      <c r="A30" s="81"/>
      <c r="B30" s="81"/>
      <c r="C30" s="81"/>
      <c r="D30" s="81"/>
      <c r="E30" s="81"/>
      <c r="F30" s="81"/>
      <c r="G30" s="81"/>
      <c r="H30" s="81"/>
      <c r="I30" s="81"/>
    </row>
    <row r="31" spans="1:10" ht="24" customHeight="1" x14ac:dyDescent="0.2">
      <c r="A31" s="81"/>
      <c r="B31" s="81"/>
      <c r="C31" s="81"/>
      <c r="D31" s="81"/>
      <c r="E31" s="81"/>
      <c r="F31" s="81"/>
      <c r="G31" s="81"/>
      <c r="H31" s="81"/>
      <c r="I31" s="81"/>
    </row>
    <row r="32" spans="1:10" ht="24" customHeight="1" x14ac:dyDescent="0.2">
      <c r="A32" s="81"/>
      <c r="B32" s="81"/>
      <c r="C32" s="81"/>
      <c r="D32" s="81"/>
      <c r="E32" s="81"/>
      <c r="F32" s="81"/>
      <c r="G32" s="81"/>
      <c r="H32" s="81"/>
      <c r="I32" s="81"/>
    </row>
    <row r="33" spans="1:22" ht="24" customHeight="1" x14ac:dyDescent="0.2">
      <c r="A33" s="81"/>
      <c r="B33" s="81"/>
      <c r="C33" s="81"/>
      <c r="D33" s="81"/>
      <c r="E33" s="81"/>
      <c r="F33" s="81"/>
      <c r="G33" s="81"/>
      <c r="H33" s="81"/>
      <c r="I33" s="81"/>
    </row>
    <row r="34" spans="1:22" ht="24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</row>
    <row r="35" spans="1:22" ht="24" customHeight="1" x14ac:dyDescent="0.2">
      <c r="A35" s="81"/>
      <c r="B35" s="81"/>
      <c r="C35" s="81"/>
      <c r="D35" s="81"/>
      <c r="E35" s="81"/>
      <c r="F35" s="81"/>
      <c r="G35" s="81"/>
      <c r="H35" s="81"/>
      <c r="I35" s="81"/>
    </row>
    <row r="36" spans="1:22" s="20" customFormat="1" ht="24" customHeight="1" x14ac:dyDescent="0.2">
      <c r="A36" s="21"/>
      <c r="B36" s="21"/>
      <c r="C36" s="27"/>
      <c r="D36" s="21"/>
      <c r="E36" s="21"/>
      <c r="F36" s="21"/>
      <c r="G36" s="21"/>
      <c r="H36" s="21"/>
      <c r="I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s="20" customFormat="1" ht="24" customHeight="1" x14ac:dyDescent="0.2">
      <c r="A37" s="21"/>
      <c r="B37" s="21"/>
      <c r="C37" s="27"/>
      <c r="D37" s="21"/>
      <c r="E37" s="21"/>
      <c r="F37" s="21"/>
      <c r="G37" s="21"/>
      <c r="H37" s="21"/>
      <c r="I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s="20" customFormat="1" ht="24" customHeight="1" x14ac:dyDescent="0.2">
      <c r="A38" s="21"/>
      <c r="B38" s="21"/>
      <c r="C38" s="27"/>
      <c r="D38" s="21"/>
      <c r="E38" s="21"/>
      <c r="F38" s="21"/>
      <c r="G38" s="21"/>
      <c r="H38" s="21"/>
      <c r="I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s="20" customFormat="1" ht="24" customHeight="1" x14ac:dyDescent="0.2">
      <c r="A39" s="21"/>
      <c r="B39" s="21"/>
      <c r="C39" s="27"/>
      <c r="D39" s="21"/>
      <c r="E39" s="21"/>
      <c r="F39" s="21"/>
      <c r="G39" s="21"/>
      <c r="H39" s="21"/>
      <c r="I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s="20" customFormat="1" ht="24" customHeight="1" x14ac:dyDescent="0.2">
      <c r="A40" s="21"/>
      <c r="B40" s="21"/>
      <c r="C40" s="27"/>
      <c r="D40" s="21"/>
      <c r="E40" s="21"/>
      <c r="F40" s="21"/>
      <c r="G40" s="21"/>
      <c r="H40" s="21"/>
      <c r="I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s="20" customFormat="1" ht="24" customHeight="1" x14ac:dyDescent="0.2">
      <c r="A41" s="21"/>
      <c r="B41" s="21"/>
      <c r="C41" s="27"/>
      <c r="D41" s="21"/>
      <c r="E41" s="21"/>
      <c r="F41" s="21"/>
      <c r="G41" s="21"/>
      <c r="H41" s="21"/>
      <c r="I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s="20" customFormat="1" ht="24" customHeight="1" x14ac:dyDescent="0.2">
      <c r="A42" s="21"/>
      <c r="B42" s="21"/>
      <c r="C42" s="27"/>
      <c r="D42" s="21"/>
      <c r="E42" s="21"/>
      <c r="F42" s="21"/>
      <c r="G42" s="21"/>
      <c r="H42" s="21"/>
      <c r="I42" s="310" t="s">
        <v>353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s="20" customFormat="1" ht="24" customHeight="1" x14ac:dyDescent="0.2">
      <c r="A43" s="21"/>
      <c r="B43" s="21"/>
      <c r="C43" s="27"/>
      <c r="D43" s="21"/>
      <c r="E43" s="21"/>
      <c r="F43" s="21"/>
      <c r="G43" s="21"/>
      <c r="H43" s="21"/>
      <c r="I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s="20" customFormat="1" ht="24" customHeight="1" x14ac:dyDescent="0.2">
      <c r="A44" s="21"/>
      <c r="B44" s="21"/>
      <c r="C44" s="27"/>
      <c r="D44" s="21"/>
      <c r="E44" s="21"/>
      <c r="F44" s="21"/>
      <c r="G44" s="21"/>
      <c r="H44" s="21"/>
      <c r="I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s="20" customFormat="1" ht="24" customHeight="1" x14ac:dyDescent="0.2">
      <c r="A45" s="21"/>
      <c r="B45" s="21"/>
      <c r="C45" s="27"/>
      <c r="D45" s="21"/>
      <c r="E45" s="21"/>
      <c r="F45" s="21"/>
      <c r="G45" s="21"/>
      <c r="H45" s="21"/>
      <c r="I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s="20" customFormat="1" ht="24" customHeight="1" x14ac:dyDescent="0.2">
      <c r="A46" s="21"/>
      <c r="B46" s="21"/>
      <c r="C46" s="27"/>
      <c r="D46" s="21"/>
      <c r="E46" s="21"/>
      <c r="F46" s="21"/>
      <c r="G46" s="21"/>
      <c r="H46" s="21"/>
      <c r="I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s="20" customFormat="1" ht="24" customHeight="1" x14ac:dyDescent="0.2">
      <c r="A47" s="21"/>
      <c r="B47" s="21"/>
      <c r="C47" s="27"/>
      <c r="D47" s="21"/>
      <c r="E47" s="21"/>
      <c r="F47" s="21"/>
      <c r="G47" s="21"/>
      <c r="H47" s="21"/>
      <c r="I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s="20" customFormat="1" ht="24" customHeight="1" x14ac:dyDescent="0.2">
      <c r="A48" s="21"/>
      <c r="B48" s="21"/>
      <c r="C48" s="27"/>
      <c r="D48" s="21"/>
      <c r="E48" s="21"/>
      <c r="F48" s="21"/>
      <c r="G48" s="21"/>
      <c r="H48" s="21"/>
      <c r="I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s="20" customFormat="1" ht="24" customHeight="1" x14ac:dyDescent="0.2">
      <c r="A49" s="21"/>
      <c r="B49" s="21"/>
      <c r="C49" s="27"/>
      <c r="D49" s="21"/>
      <c r="E49" s="21"/>
      <c r="F49" s="21"/>
      <c r="G49" s="21"/>
      <c r="H49" s="21"/>
      <c r="I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s="20" customFormat="1" ht="24" customHeight="1" x14ac:dyDescent="0.2">
      <c r="A50" s="21"/>
      <c r="B50" s="21"/>
      <c r="C50" s="27"/>
      <c r="D50" s="21"/>
      <c r="E50" s="21"/>
      <c r="F50" s="21"/>
      <c r="G50" s="21"/>
      <c r="H50" s="21"/>
      <c r="I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s="20" customFormat="1" ht="24" customHeight="1" x14ac:dyDescent="0.2">
      <c r="A51" s="21"/>
      <c r="B51" s="21"/>
      <c r="C51" s="27"/>
      <c r="D51" s="21"/>
      <c r="E51" s="21"/>
      <c r="F51" s="21"/>
      <c r="G51" s="21"/>
      <c r="H51" s="21"/>
      <c r="I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s="20" customFormat="1" ht="24" customHeight="1" x14ac:dyDescent="0.2">
      <c r="A52" s="21"/>
      <c r="B52" s="21"/>
      <c r="C52" s="27"/>
      <c r="D52" s="21"/>
      <c r="E52" s="21"/>
      <c r="F52" s="21"/>
      <c r="G52" s="21"/>
      <c r="H52" s="21"/>
      <c r="I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s="20" customFormat="1" ht="24" customHeight="1" x14ac:dyDescent="0.2">
      <c r="A53" s="21"/>
      <c r="B53" s="21"/>
      <c r="C53" s="27"/>
      <c r="D53" s="21"/>
      <c r="E53" s="21"/>
      <c r="F53" s="21"/>
      <c r="G53" s="21"/>
      <c r="H53" s="21"/>
      <c r="I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s="20" customFormat="1" ht="24" customHeight="1" x14ac:dyDescent="0.2">
      <c r="A54" s="21"/>
      <c r="B54" s="21"/>
      <c r="C54" s="27"/>
      <c r="D54" s="21"/>
      <c r="E54" s="21"/>
      <c r="F54" s="21"/>
      <c r="G54" s="21"/>
      <c r="H54" s="21"/>
      <c r="I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s="20" customFormat="1" ht="24" customHeight="1" x14ac:dyDescent="0.2">
      <c r="A55" s="21"/>
      <c r="B55" s="21"/>
      <c r="C55" s="27"/>
      <c r="D55" s="21"/>
      <c r="E55" s="21"/>
      <c r="F55" s="21"/>
      <c r="G55" s="21"/>
      <c r="H55" s="21"/>
      <c r="I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s="20" customFormat="1" ht="24" customHeight="1" x14ac:dyDescent="0.2">
      <c r="A56" s="21"/>
      <c r="B56" s="21"/>
      <c r="C56" s="27"/>
      <c r="D56" s="21"/>
      <c r="E56" s="21"/>
      <c r="F56" s="21"/>
      <c r="G56" s="21"/>
      <c r="H56" s="21"/>
      <c r="I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s="20" customFormat="1" ht="24" customHeight="1" x14ac:dyDescent="0.2">
      <c r="A57" s="21"/>
      <c r="B57" s="21"/>
      <c r="C57" s="27"/>
      <c r="D57" s="21"/>
      <c r="E57" s="21"/>
      <c r="F57" s="21"/>
      <c r="G57" s="21"/>
      <c r="H57" s="21"/>
      <c r="I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s="20" customFormat="1" ht="24" customHeight="1" x14ac:dyDescent="0.2">
      <c r="A58" s="21"/>
      <c r="B58" s="24"/>
      <c r="C58" s="27"/>
      <c r="D58" s="21"/>
      <c r="E58" s="21"/>
      <c r="F58" s="21"/>
      <c r="G58" s="21"/>
      <c r="H58" s="21"/>
      <c r="I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s="20" customFormat="1" ht="24" customHeight="1" x14ac:dyDescent="0.2">
      <c r="A59" s="21"/>
      <c r="B59" s="21"/>
      <c r="C59" s="27"/>
      <c r="D59" s="21"/>
      <c r="E59" s="21"/>
      <c r="F59" s="21"/>
      <c r="G59" s="21"/>
      <c r="H59" s="21"/>
      <c r="I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</sheetData>
  <mergeCells count="10">
    <mergeCell ref="A25:E25"/>
    <mergeCell ref="A24:E24"/>
    <mergeCell ref="I6:I7"/>
    <mergeCell ref="A14:E14"/>
    <mergeCell ref="A6:A7"/>
    <mergeCell ref="B6:B7"/>
    <mergeCell ref="C6:C7"/>
    <mergeCell ref="D6:D7"/>
    <mergeCell ref="E6:F6"/>
    <mergeCell ref="G6:H6"/>
  </mergeCells>
  <printOptions horizontalCentered="1"/>
  <pageMargins left="0.5" right="0.5" top="0.5" bottom="0.5" header="0.5" footer="0.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8</vt:i4>
      </vt:variant>
      <vt:variant>
        <vt:lpstr>ช่วงที่มีชื่อ</vt:lpstr>
      </vt:variant>
      <vt:variant>
        <vt:i4>13</vt:i4>
      </vt:variant>
    </vt:vector>
  </HeadingPairs>
  <TitlesOfParts>
    <vt:vector size="21" baseType="lpstr">
      <vt:lpstr>ปร.6 </vt:lpstr>
      <vt:lpstr>ปร.5</vt:lpstr>
      <vt:lpstr>ปร 5  (ครุภัณฑ์)</vt:lpstr>
      <vt:lpstr>ปร.4</vt:lpstr>
      <vt:lpstr>งานสถาปัต+โครงสร้าง</vt:lpstr>
      <vt:lpstr>งานสุขาภิบาล</vt:lpstr>
      <vt:lpstr>งานไฟฟ้า</vt:lpstr>
      <vt:lpstr>ครุภัณฑ์</vt:lpstr>
      <vt:lpstr>ครุภัณฑ์!Print_Area</vt:lpstr>
      <vt:lpstr>งานไฟฟ้า!Print_Area</vt:lpstr>
      <vt:lpstr>'งานสถาปัต+โครงสร้าง'!Print_Area</vt:lpstr>
      <vt:lpstr>งานสุขาภิบาล!Print_Area</vt:lpstr>
      <vt:lpstr>'ปร 5  (ครุภัณฑ์)'!Print_Area</vt:lpstr>
      <vt:lpstr>ปร.4!Print_Area</vt:lpstr>
      <vt:lpstr>ปร.5!Print_Area</vt:lpstr>
      <vt:lpstr>'ปร.6 '!Print_Area</vt:lpstr>
      <vt:lpstr>ครุภัณฑ์!Print_Titles</vt:lpstr>
      <vt:lpstr>งานไฟฟ้า!Print_Titles</vt:lpstr>
      <vt:lpstr>'งานสถาปัต+โครงสร้าง'!Print_Titles</vt:lpstr>
      <vt:lpstr>งานสุขาภิบาล!Print_Titles</vt:lpstr>
      <vt:lpstr>'ปร 5  (ครุภัณฑ์)'!Print_Titles</vt:lpstr>
    </vt:vector>
  </TitlesOfParts>
  <Company>iLLUSiON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e-hub</dc:creator>
  <cp:lastModifiedBy>erp-005pc</cp:lastModifiedBy>
  <cp:lastPrinted>2021-03-16T07:23:19Z</cp:lastPrinted>
  <dcterms:created xsi:type="dcterms:W3CDTF">2009-01-06T16:24:10Z</dcterms:created>
  <dcterms:modified xsi:type="dcterms:W3CDTF">2021-04-26T04:26:16Z</dcterms:modified>
</cp:coreProperties>
</file>