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D:\งานยุทธศาสตร์และแผน ปีงบประมาณ 2561\งานยุทธศาสตร์มหาวิทยาลัย 24ตุลาคม 2560\แผนยทธ 2561-2565และแผนปี 61\แผนปฏิบัติราชการ 2561\"/>
    </mc:Choice>
  </mc:AlternateContent>
  <bookViews>
    <workbookView xWindow="0" yWindow="0" windowWidth="21600" windowHeight="9735" xr2:uid="{00000000-000D-0000-FFFF-FFFF00000000}"/>
  </bookViews>
  <sheets>
    <sheet name="Sheet1" sheetId="1" r:id="rId1"/>
    <sheet name="Sheet2" sheetId="2" r:id="rId2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C12" i="1"/>
  <c r="D12" i="1"/>
  <c r="E12" i="1"/>
  <c r="F12" i="1"/>
  <c r="G13" i="1"/>
  <c r="C13" i="1"/>
  <c r="D13" i="1"/>
  <c r="F13" i="1"/>
  <c r="C14" i="1"/>
  <c r="D14" i="1"/>
  <c r="E14" i="1"/>
  <c r="F14" i="1"/>
  <c r="C15" i="1"/>
  <c r="D15" i="1"/>
  <c r="E15" i="1"/>
  <c r="F15" i="1"/>
  <c r="C17" i="1"/>
  <c r="D17" i="1"/>
  <c r="E17" i="1"/>
  <c r="F17" i="1"/>
  <c r="C18" i="1"/>
  <c r="D18" i="1"/>
  <c r="E18" i="1"/>
  <c r="F18" i="1"/>
  <c r="G19" i="1"/>
  <c r="D19" i="1"/>
  <c r="C20" i="1"/>
  <c r="D20" i="1"/>
  <c r="E20" i="1"/>
  <c r="F20" i="1"/>
  <c r="C21" i="1"/>
  <c r="D21" i="1"/>
  <c r="E21" i="1"/>
  <c r="F21" i="1"/>
  <c r="G22" i="1"/>
  <c r="C22" i="1"/>
  <c r="D22" i="1"/>
  <c r="C23" i="1"/>
  <c r="D23" i="1"/>
  <c r="E23" i="1"/>
  <c r="F23" i="1"/>
  <c r="C24" i="1"/>
  <c r="D24" i="1"/>
  <c r="E24" i="1"/>
  <c r="F24" i="1"/>
  <c r="G25" i="1"/>
  <c r="C25" i="1"/>
  <c r="D25" i="1"/>
  <c r="F25" i="1"/>
  <c r="C26" i="1"/>
  <c r="D26" i="1"/>
  <c r="E26" i="1"/>
  <c r="F26" i="1"/>
  <c r="C27" i="1"/>
  <c r="D27" i="1"/>
  <c r="E27" i="1"/>
  <c r="F27" i="1"/>
  <c r="C29" i="1"/>
  <c r="D29" i="1"/>
  <c r="E29" i="1"/>
  <c r="F29" i="1"/>
  <c r="C30" i="1"/>
  <c r="D30" i="1"/>
  <c r="E30" i="1"/>
  <c r="F30" i="1"/>
  <c r="G31" i="1"/>
  <c r="D31" i="1"/>
  <c r="C32" i="1"/>
  <c r="D32" i="1"/>
  <c r="E32" i="1"/>
  <c r="F32" i="1"/>
  <c r="C33" i="1"/>
  <c r="D33" i="1"/>
  <c r="E33" i="1"/>
  <c r="F33" i="1"/>
  <c r="G34" i="1"/>
  <c r="C34" i="1"/>
  <c r="D34" i="1"/>
  <c r="C35" i="1"/>
  <c r="D35" i="1"/>
  <c r="E35" i="1"/>
  <c r="F35" i="1"/>
  <c r="C36" i="1"/>
  <c r="D36" i="1"/>
  <c r="E36" i="1"/>
  <c r="F36" i="1"/>
  <c r="G37" i="1"/>
  <c r="C37" i="1"/>
  <c r="D37" i="1"/>
  <c r="F37" i="1"/>
  <c r="C38" i="1"/>
  <c r="D38" i="1"/>
  <c r="E38" i="1"/>
  <c r="F38" i="1"/>
  <c r="C39" i="1"/>
  <c r="D39" i="1"/>
  <c r="E39" i="1"/>
  <c r="F39" i="1"/>
  <c r="C41" i="1"/>
  <c r="D41" i="1"/>
  <c r="E41" i="1"/>
  <c r="F41" i="1"/>
  <c r="C42" i="1"/>
  <c r="D42" i="1"/>
  <c r="E42" i="1"/>
  <c r="F42" i="1"/>
  <c r="G43" i="1"/>
  <c r="D43" i="1"/>
  <c r="C44" i="1"/>
  <c r="D44" i="1"/>
  <c r="E44" i="1"/>
  <c r="F44" i="1"/>
  <c r="C45" i="1"/>
  <c r="D45" i="1"/>
  <c r="E45" i="1"/>
  <c r="F45" i="1"/>
  <c r="G46" i="1"/>
  <c r="C46" i="1"/>
  <c r="D46" i="1"/>
  <c r="C47" i="1"/>
  <c r="D47" i="1"/>
  <c r="E47" i="1"/>
  <c r="F47" i="1"/>
  <c r="C48" i="1"/>
  <c r="D48" i="1"/>
  <c r="E48" i="1"/>
  <c r="F48" i="1"/>
  <c r="G49" i="1"/>
  <c r="C49" i="1"/>
  <c r="D49" i="1"/>
  <c r="F49" i="1"/>
  <c r="C50" i="1"/>
  <c r="D50" i="1"/>
  <c r="E50" i="1"/>
  <c r="F50" i="1"/>
  <c r="C51" i="1"/>
  <c r="D51" i="1"/>
  <c r="E51" i="1"/>
  <c r="F51" i="1"/>
  <c r="C53" i="1"/>
  <c r="D53" i="1"/>
  <c r="E53" i="1"/>
  <c r="F53" i="1"/>
  <c r="C54" i="1"/>
  <c r="D54" i="1"/>
  <c r="E54" i="1"/>
  <c r="F54" i="1"/>
  <c r="G55" i="1"/>
  <c r="D55" i="1"/>
  <c r="E55" i="1"/>
  <c r="G52" i="1"/>
  <c r="E52" i="1"/>
  <c r="E49" i="1"/>
  <c r="E46" i="1"/>
  <c r="E43" i="1"/>
  <c r="G40" i="1"/>
  <c r="E40" i="1"/>
  <c r="E37" i="1"/>
  <c r="E34" i="1"/>
  <c r="E31" i="1"/>
  <c r="G28" i="1"/>
  <c r="E28" i="1"/>
  <c r="E25" i="1"/>
  <c r="E22" i="1"/>
  <c r="E19" i="1"/>
  <c r="G16" i="1"/>
  <c r="E16" i="1"/>
  <c r="E13" i="1"/>
  <c r="G10" i="1"/>
  <c r="D10" i="1"/>
  <c r="E10" i="1"/>
  <c r="F10" i="1"/>
  <c r="C9" i="1"/>
  <c r="D9" i="1"/>
  <c r="E9" i="1"/>
  <c r="F9" i="1"/>
  <c r="D8" i="1"/>
  <c r="E8" i="1"/>
  <c r="F8" i="1"/>
  <c r="C8" i="1"/>
  <c r="G7" i="2"/>
  <c r="D7" i="2"/>
  <c r="F7" i="2"/>
  <c r="E7" i="2"/>
  <c r="C7" i="2"/>
  <c r="F6" i="2"/>
  <c r="E6" i="2"/>
  <c r="D6" i="2"/>
  <c r="C6" i="2"/>
  <c r="F5" i="2"/>
  <c r="E5" i="2"/>
  <c r="D5" i="2"/>
  <c r="C5" i="2"/>
  <c r="D52" i="1"/>
  <c r="D40" i="1"/>
  <c r="D28" i="1"/>
  <c r="D16" i="1"/>
  <c r="C55" i="1"/>
  <c r="C52" i="1"/>
  <c r="C43" i="1"/>
  <c r="C40" i="1"/>
  <c r="C31" i="1"/>
  <c r="C28" i="1"/>
  <c r="C19" i="1"/>
  <c r="C16" i="1"/>
  <c r="C10" i="1"/>
  <c r="F55" i="1"/>
  <c r="F52" i="1"/>
  <c r="F46" i="1"/>
  <c r="F43" i="1"/>
  <c r="F40" i="1"/>
  <c r="F34" i="1"/>
  <c r="F31" i="1"/>
  <c r="F28" i="1"/>
  <c r="F22" i="1"/>
  <c r="F19" i="1"/>
  <c r="F16" i="1"/>
  <c r="F6" i="1"/>
  <c r="F5" i="1"/>
  <c r="D5" i="1"/>
  <c r="C5" i="1"/>
  <c r="E6" i="1"/>
  <c r="D6" i="1"/>
  <c r="C6" i="1"/>
  <c r="G7" i="1"/>
  <c r="E5" i="1"/>
  <c r="D7" i="1"/>
  <c r="E7" i="1"/>
  <c r="F7" i="1"/>
  <c r="C7" i="1"/>
</calcChain>
</file>

<file path=xl/sharedStrings.xml><?xml version="1.0" encoding="utf-8"?>
<sst xmlns="http://schemas.openxmlformats.org/spreadsheetml/2006/main" count="94" uniqueCount="32">
  <si>
    <t>ร้อยละเป้าหมายของมหาวิทยาลัย</t>
  </si>
  <si>
    <t>รวม</t>
  </si>
  <si>
    <t>ไตรมาส 1</t>
  </si>
  <si>
    <t>ไตรมาส 2</t>
  </si>
  <si>
    <t>ไตรมาส 3</t>
  </si>
  <si>
    <t>ไตรมาส 4</t>
  </si>
  <si>
    <t>ตารางการเบิกจ่ายประจำปีงบประมาณ พ.ศ. 2561</t>
  </si>
  <si>
    <t>ร้อยละเป้าหมายตามสำนักงบประมาณ</t>
  </si>
  <si>
    <t>งบประมาณมหาวิทยาลัยที่ต้องเบิกจ่าย</t>
  </si>
  <si>
    <t>งบประมาณแผ่นดินที่ต้องเบิกจ่าย</t>
  </si>
  <si>
    <t>งบประมาณรายได้ที่ต้องเบิกจ่าย</t>
  </si>
  <si>
    <t>หน่วยงาน</t>
  </si>
  <si>
    <t>สำนักงบประมาณ</t>
  </si>
  <si>
    <t>มหาวิทยาลัย</t>
  </si>
  <si>
    <t>รายการ</t>
  </si>
  <si>
    <t xml:space="preserve"> สำนักงานอธิการบดี </t>
  </si>
  <si>
    <t xml:space="preserve"> สถาบันวิจัยและพัฒนา </t>
  </si>
  <si>
    <t xml:space="preserve"> คณะวิศวกรรมศาสตร์ </t>
  </si>
  <si>
    <t xml:space="preserve"> พื้นที่เชียงราย </t>
  </si>
  <si>
    <t xml:space="preserve"> พื้นที่ตาก </t>
  </si>
  <si>
    <t xml:space="preserve"> พื้นที่น่าน </t>
  </si>
  <si>
    <t xml:space="preserve"> พื้นที่พิษณุโลก </t>
  </si>
  <si>
    <t xml:space="preserve"> พื้นที่ลำปาง </t>
  </si>
  <si>
    <t>ภาพรวมงบประมาณที่ต้องเบิกจ่าย</t>
  </si>
  <si>
    <t xml:space="preserve"> สำนักวิทยบริการ
และเทคโนโลยีสารสนเทศ </t>
  </si>
  <si>
    <t xml:space="preserve"> สำนักส่งเสริมวิชาการ
และงานทะเบียน </t>
  </si>
  <si>
    <t xml:space="preserve"> คณะบริหารธุรกิจ
และศิลปศาสตร์ </t>
  </si>
  <si>
    <t xml:space="preserve"> สถาบันถ่ายทอด
เทคโนโลยีสู่ชุมชน </t>
  </si>
  <si>
    <t xml:space="preserve"> คณะศิลปกรรม
และสถาปัตยกรรมศาสตร์ </t>
  </si>
  <si>
    <t xml:space="preserve"> คณะวิทยาศาสตร์
และเทคโนโลยีการเกษตร </t>
  </si>
  <si>
    <t xml:space="preserve"> วิทยาลัยเทคโนโลยี
และสหวิทยาการ </t>
  </si>
  <si>
    <t xml:space="preserve"> สถาบันวิจัย
เทคโนโลยีเกษตร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</si>
</sst>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u val="singleAccounting"/>
      <sz val="18"/>
      <color theme="1"/>
      <name val="TH SarabunIT๙"/>
      <family val="2"/>
    </font>
    <font>
      <b/>
      <sz val="22"/>
      <color theme="1"/>
      <name val="TH Sarabun New"/>
      <family val="2"/>
    </font>
    <font>
      <sz val="22"/>
      <color theme="1"/>
      <name val="TH Sarabun New"/>
      <family val="2"/>
    </font>
    <font>
      <b/>
      <u val="singleAccounting"/>
      <sz val="22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165" fontId="2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/>
    <xf numFmtId="165" fontId="6" fillId="0" borderId="1" xfId="1" applyNumberFormat="1" applyFont="1" applyBorder="1" applyAlignment="1">
      <alignment horizontal="center" vertical="center"/>
    </xf>
    <xf numFmtId="164" fontId="7" fillId="4" borderId="1" xfId="0" applyNumberFormat="1" applyFont="1" applyFill="1" applyBorder="1"/>
    <xf numFmtId="165" fontId="7" fillId="4" borderId="1" xfId="1" applyNumberFormat="1" applyFont="1" applyFill="1" applyBorder="1" applyAlignment="1">
      <alignment horizontal="center" vertical="center"/>
    </xf>
    <xf numFmtId="164" fontId="6" fillId="0" borderId="1" xfId="1" applyFont="1" applyBorder="1"/>
    <xf numFmtId="3" fontId="6" fillId="0" borderId="1" xfId="0" applyNumberFormat="1" applyFont="1" applyBorder="1"/>
    <xf numFmtId="3" fontId="6" fillId="0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164" fontId="5" fillId="3" borderId="1" xfId="1" applyFont="1" applyFill="1" applyBorder="1"/>
    <xf numFmtId="3" fontId="5" fillId="3" borderId="1" xfId="0" applyNumberFormat="1" applyFont="1" applyFill="1" applyBorder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/>
    <xf numFmtId="0" fontId="5" fillId="4" borderId="1" xfId="0" applyFont="1" applyFill="1" applyBorder="1"/>
    <xf numFmtId="0" fontId="5" fillId="3" borderId="1" xfId="0" applyFont="1" applyFill="1" applyBorder="1"/>
    <xf numFmtId="0" fontId="6" fillId="0" borderId="1" xfId="0" applyFont="1" applyBorder="1"/>
    <xf numFmtId="0" fontId="6" fillId="0" borderId="0" xfId="0" applyFont="1" applyBorder="1" applyAlignment="1">
      <alignment horizontal="left" vertical="top"/>
    </xf>
    <xf numFmtId="0" fontId="6" fillId="0" borderId="0" xfId="0" applyFont="1" applyBorder="1"/>
    <xf numFmtId="3" fontId="6" fillId="0" borderId="0" xfId="0" applyNumberFormat="1" applyFont="1" applyFill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zoomScale="85" zoomScaleNormal="85" workbookViewId="0" xr3:uid="{AEA406A1-0E4B-5B11-9CD5-51D6E497D94C}">
      <selection activeCell="K8" sqref="K8"/>
    </sheetView>
  </sheetViews>
  <sheetFormatPr defaultColWidth="9.14453125" defaultRowHeight="33" x14ac:dyDescent="0.7"/>
  <cols>
    <col min="1" max="1" width="34.16796875" style="22" bestFit="1" customWidth="1"/>
    <col min="2" max="2" width="50.30859375" style="22" customWidth="1"/>
    <col min="3" max="3" width="23.13671875" style="22" bestFit="1" customWidth="1"/>
    <col min="4" max="4" width="23.67578125" style="22" bestFit="1" customWidth="1"/>
    <col min="5" max="5" width="23.13671875" style="22" bestFit="1" customWidth="1"/>
    <col min="6" max="6" width="21.7890625" style="22" bestFit="1" customWidth="1"/>
    <col min="7" max="7" width="21.38671875" style="22" bestFit="1" customWidth="1"/>
    <col min="8" max="16384" width="9.14453125" style="22"/>
  </cols>
  <sheetData>
    <row r="1" spans="1:7" x14ac:dyDescent="0.7">
      <c r="A1" s="32" t="s">
        <v>6</v>
      </c>
      <c r="B1" s="32"/>
      <c r="C1" s="32"/>
      <c r="D1" s="32"/>
      <c r="E1" s="32"/>
      <c r="F1" s="32"/>
      <c r="G1" s="32"/>
    </row>
    <row r="2" spans="1:7" x14ac:dyDescent="0.7">
      <c r="A2" s="10" t="s">
        <v>11</v>
      </c>
      <c r="B2" s="10" t="s">
        <v>14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1</v>
      </c>
    </row>
    <row r="3" spans="1:7" x14ac:dyDescent="0.7">
      <c r="A3" s="23" t="s">
        <v>12</v>
      </c>
      <c r="B3" s="24" t="s">
        <v>7</v>
      </c>
      <c r="C3" s="19">
        <v>30.29</v>
      </c>
      <c r="D3" s="19">
        <v>22</v>
      </c>
      <c r="E3" s="19">
        <v>22</v>
      </c>
      <c r="F3" s="19">
        <v>21.71</v>
      </c>
      <c r="G3" s="19">
        <v>100</v>
      </c>
    </row>
    <row r="4" spans="1:7" x14ac:dyDescent="0.7">
      <c r="A4" s="33" t="s">
        <v>13</v>
      </c>
      <c r="B4" s="25" t="s">
        <v>0</v>
      </c>
      <c r="C4" s="11">
        <v>15</v>
      </c>
      <c r="D4" s="11">
        <v>45</v>
      </c>
      <c r="E4" s="11">
        <v>35</v>
      </c>
      <c r="F4" s="11">
        <v>5</v>
      </c>
      <c r="G4" s="11">
        <v>100</v>
      </c>
    </row>
    <row r="5" spans="1:7" x14ac:dyDescent="0.7">
      <c r="A5" s="33"/>
      <c r="B5" s="25" t="s">
        <v>9</v>
      </c>
      <c r="C5" s="12">
        <f>C4*G5/100</f>
        <v>206747115</v>
      </c>
      <c r="D5" s="12">
        <f>D4*G5/100</f>
        <v>620241345</v>
      </c>
      <c r="E5" s="12">
        <f>(E4*G5)/100</f>
        <v>482409935</v>
      </c>
      <c r="F5" s="12">
        <f>F4*G5/100</f>
        <v>68915705</v>
      </c>
      <c r="G5" s="13">
        <v>1378314100</v>
      </c>
    </row>
    <row r="6" spans="1:7" x14ac:dyDescent="0.7">
      <c r="A6" s="33"/>
      <c r="B6" s="25" t="s">
        <v>10</v>
      </c>
      <c r="C6" s="12">
        <f>(C4*G6)/100</f>
        <v>65440372.649999999</v>
      </c>
      <c r="D6" s="12">
        <f>(D4*G6)/100</f>
        <v>196321117.94999999</v>
      </c>
      <c r="E6" s="12">
        <f>(E4*G6)/100</f>
        <v>152694202.84999999</v>
      </c>
      <c r="F6" s="12">
        <f>(F4*G6)/100</f>
        <v>21813457.550000001</v>
      </c>
      <c r="G6" s="13">
        <v>436269151</v>
      </c>
    </row>
    <row r="7" spans="1:7" ht="33.75" x14ac:dyDescent="0.75">
      <c r="A7" s="33"/>
      <c r="B7" s="26" t="s">
        <v>8</v>
      </c>
      <c r="C7" s="14">
        <f>(C4*G7)/100</f>
        <v>272187487.64999998</v>
      </c>
      <c r="D7" s="14">
        <f>(D4*G7)/100</f>
        <v>816562462.95000005</v>
      </c>
      <c r="E7" s="14">
        <f>(E4*G7)/100</f>
        <v>635104137.85000002</v>
      </c>
      <c r="F7" s="14">
        <f>(F4*G7)/100</f>
        <v>90729162.549999997</v>
      </c>
      <c r="G7" s="15">
        <f>G5+G6</f>
        <v>1814583251</v>
      </c>
    </row>
    <row r="8" spans="1:7" x14ac:dyDescent="0.7">
      <c r="A8" s="33" t="s">
        <v>15</v>
      </c>
      <c r="B8" s="25" t="s">
        <v>9</v>
      </c>
      <c r="C8" s="16">
        <f>G8*0.15</f>
        <v>60081296.399999999</v>
      </c>
      <c r="D8" s="16">
        <f>G8*0.45</f>
        <v>180243889.20000002</v>
      </c>
      <c r="E8" s="16">
        <f>G8*0.35</f>
        <v>140189691.59999999</v>
      </c>
      <c r="F8" s="16">
        <f>G8*0.05</f>
        <v>20027098.800000001</v>
      </c>
      <c r="G8" s="17">
        <v>400541976</v>
      </c>
    </row>
    <row r="9" spans="1:7" x14ac:dyDescent="0.7">
      <c r="A9" s="33"/>
      <c r="B9" s="25" t="s">
        <v>10</v>
      </c>
      <c r="C9" s="16">
        <f>G9*0.15</f>
        <v>7763551.5</v>
      </c>
      <c r="D9" s="16">
        <f>G9*0.45</f>
        <v>23290654.5</v>
      </c>
      <c r="E9" s="16">
        <f>G9*0.35</f>
        <v>18114953.5</v>
      </c>
      <c r="F9" s="16">
        <f>G9*0.05</f>
        <v>2587850.5</v>
      </c>
      <c r="G9" s="17">
        <v>51757010</v>
      </c>
    </row>
    <row r="10" spans="1:7" x14ac:dyDescent="0.7">
      <c r="A10" s="33"/>
      <c r="B10" s="27" t="s">
        <v>23</v>
      </c>
      <c r="C10" s="20">
        <f>G10*0.15</f>
        <v>67844847.899999991</v>
      </c>
      <c r="D10" s="20">
        <f>G10*0.45</f>
        <v>203534543.70000002</v>
      </c>
      <c r="E10" s="20">
        <f>G10*0.35</f>
        <v>158304645.09999999</v>
      </c>
      <c r="F10" s="20">
        <f>G10*0.05</f>
        <v>22614949.300000001</v>
      </c>
      <c r="G10" s="21">
        <f>G8+G9</f>
        <v>452298986</v>
      </c>
    </row>
    <row r="11" spans="1:7" x14ac:dyDescent="0.7">
      <c r="A11" s="33" t="s">
        <v>16</v>
      </c>
      <c r="B11" s="25" t="s">
        <v>9</v>
      </c>
      <c r="C11" s="16">
        <f t="shared" ref="C11:C55" si="0">G11*0.15</f>
        <v>9831495.4499999993</v>
      </c>
      <c r="D11" s="16">
        <f t="shared" ref="D11:D55" si="1">G11*0.45</f>
        <v>29494486.350000001</v>
      </c>
      <c r="E11" s="16">
        <f t="shared" ref="E11:E55" si="2">G11*0.35</f>
        <v>22940156.049999997</v>
      </c>
      <c r="F11" s="16">
        <f t="shared" ref="F11:F55" si="3">G11*0.05</f>
        <v>3277165.1500000004</v>
      </c>
      <c r="G11" s="17">
        <v>65543303</v>
      </c>
    </row>
    <row r="12" spans="1:7" x14ac:dyDescent="0.7">
      <c r="A12" s="33"/>
      <c r="B12" s="25" t="s">
        <v>10</v>
      </c>
      <c r="C12" s="16">
        <f t="shared" si="0"/>
        <v>135360</v>
      </c>
      <c r="D12" s="16">
        <f t="shared" si="1"/>
        <v>406080</v>
      </c>
      <c r="E12" s="16">
        <f t="shared" si="2"/>
        <v>315840</v>
      </c>
      <c r="F12" s="16">
        <f t="shared" si="3"/>
        <v>45120</v>
      </c>
      <c r="G12" s="17">
        <v>902400</v>
      </c>
    </row>
    <row r="13" spans="1:7" x14ac:dyDescent="0.7">
      <c r="A13" s="33"/>
      <c r="B13" s="27" t="s">
        <v>23</v>
      </c>
      <c r="C13" s="20">
        <f t="shared" si="0"/>
        <v>9966855.4499999993</v>
      </c>
      <c r="D13" s="20">
        <f t="shared" si="1"/>
        <v>29900566.350000001</v>
      </c>
      <c r="E13" s="20">
        <f t="shared" si="2"/>
        <v>23255996.049999997</v>
      </c>
      <c r="F13" s="20">
        <f t="shared" si="3"/>
        <v>3322285.1500000004</v>
      </c>
      <c r="G13" s="21">
        <f>SUM(G11:G12)</f>
        <v>66445703</v>
      </c>
    </row>
    <row r="14" spans="1:7" x14ac:dyDescent="0.7">
      <c r="A14" s="34" t="s">
        <v>24</v>
      </c>
      <c r="B14" s="25" t="s">
        <v>9</v>
      </c>
      <c r="C14" s="16">
        <f t="shared" si="0"/>
        <v>3398826.6</v>
      </c>
      <c r="D14" s="16">
        <f t="shared" si="1"/>
        <v>10196479.800000001</v>
      </c>
      <c r="E14" s="16">
        <f t="shared" si="2"/>
        <v>7930595.3999999994</v>
      </c>
      <c r="F14" s="16">
        <f t="shared" si="3"/>
        <v>1132942.2</v>
      </c>
      <c r="G14" s="17">
        <v>22658844</v>
      </c>
    </row>
    <row r="15" spans="1:7" x14ac:dyDescent="0.7">
      <c r="A15" s="33"/>
      <c r="B15" s="25" t="s">
        <v>10</v>
      </c>
      <c r="C15" s="16">
        <f t="shared" si="0"/>
        <v>2771415</v>
      </c>
      <c r="D15" s="16">
        <f t="shared" si="1"/>
        <v>8314245</v>
      </c>
      <c r="E15" s="16">
        <f t="shared" si="2"/>
        <v>6466635</v>
      </c>
      <c r="F15" s="16">
        <f t="shared" si="3"/>
        <v>923805</v>
      </c>
      <c r="G15" s="18">
        <v>18476100</v>
      </c>
    </row>
    <row r="16" spans="1:7" x14ac:dyDescent="0.7">
      <c r="A16" s="33"/>
      <c r="B16" s="27" t="s">
        <v>23</v>
      </c>
      <c r="C16" s="20">
        <f t="shared" si="0"/>
        <v>6170241.5999999996</v>
      </c>
      <c r="D16" s="20">
        <f t="shared" si="1"/>
        <v>18510724.800000001</v>
      </c>
      <c r="E16" s="20">
        <f t="shared" si="2"/>
        <v>14397230.399999999</v>
      </c>
      <c r="F16" s="20">
        <f t="shared" si="3"/>
        <v>2056747.2000000002</v>
      </c>
      <c r="G16" s="21">
        <f>SUM(G14:G15)</f>
        <v>41134944</v>
      </c>
    </row>
    <row r="17" spans="1:7" x14ac:dyDescent="0.7">
      <c r="A17" s="34" t="s">
        <v>25</v>
      </c>
      <c r="B17" s="25" t="s">
        <v>9</v>
      </c>
      <c r="C17" s="16">
        <f t="shared" si="0"/>
        <v>1572159.3</v>
      </c>
      <c r="D17" s="16">
        <f t="shared" si="1"/>
        <v>4716477.9000000004</v>
      </c>
      <c r="E17" s="16">
        <f t="shared" si="2"/>
        <v>3668371.6999999997</v>
      </c>
      <c r="F17" s="16">
        <f t="shared" si="3"/>
        <v>524053.10000000003</v>
      </c>
      <c r="G17" s="17">
        <v>10481062</v>
      </c>
    </row>
    <row r="18" spans="1:7" x14ac:dyDescent="0.7">
      <c r="A18" s="33"/>
      <c r="B18" s="25" t="s">
        <v>10</v>
      </c>
      <c r="C18" s="16">
        <f t="shared" si="0"/>
        <v>320641.5</v>
      </c>
      <c r="D18" s="16">
        <f t="shared" si="1"/>
        <v>961924.5</v>
      </c>
      <c r="E18" s="16">
        <f t="shared" si="2"/>
        <v>748163.5</v>
      </c>
      <c r="F18" s="16">
        <f t="shared" si="3"/>
        <v>106880.5</v>
      </c>
      <c r="G18" s="18">
        <v>2137610</v>
      </c>
    </row>
    <row r="19" spans="1:7" x14ac:dyDescent="0.7">
      <c r="A19" s="33"/>
      <c r="B19" s="27" t="s">
        <v>23</v>
      </c>
      <c r="C19" s="20">
        <f t="shared" si="0"/>
        <v>1892800.7999999998</v>
      </c>
      <c r="D19" s="20">
        <f t="shared" si="1"/>
        <v>5678402.4000000004</v>
      </c>
      <c r="E19" s="20">
        <f t="shared" si="2"/>
        <v>4416535.1999999993</v>
      </c>
      <c r="F19" s="20">
        <f t="shared" si="3"/>
        <v>630933.60000000009</v>
      </c>
      <c r="G19" s="21">
        <f>SUM(G17:G18)</f>
        <v>12618672</v>
      </c>
    </row>
    <row r="20" spans="1:7" x14ac:dyDescent="0.7">
      <c r="A20" s="34" t="s">
        <v>27</v>
      </c>
      <c r="B20" s="25" t="s">
        <v>9</v>
      </c>
      <c r="C20" s="16">
        <f t="shared" si="0"/>
        <v>1038104.1</v>
      </c>
      <c r="D20" s="16">
        <f t="shared" si="1"/>
        <v>3114312.3000000003</v>
      </c>
      <c r="E20" s="16">
        <f t="shared" si="2"/>
        <v>2422242.9</v>
      </c>
      <c r="F20" s="16">
        <f t="shared" si="3"/>
        <v>346034.7</v>
      </c>
      <c r="G20" s="17">
        <v>6920694</v>
      </c>
    </row>
    <row r="21" spans="1:7" x14ac:dyDescent="0.7">
      <c r="A21" s="33"/>
      <c r="B21" s="25" t="s">
        <v>10</v>
      </c>
      <c r="C21" s="16">
        <f t="shared" si="0"/>
        <v>354931.5</v>
      </c>
      <c r="D21" s="16">
        <f t="shared" si="1"/>
        <v>1064794.5</v>
      </c>
      <c r="E21" s="16">
        <f t="shared" si="2"/>
        <v>828173.5</v>
      </c>
      <c r="F21" s="16">
        <f t="shared" si="3"/>
        <v>118310.5</v>
      </c>
      <c r="G21" s="18">
        <v>2366210</v>
      </c>
    </row>
    <row r="22" spans="1:7" x14ac:dyDescent="0.7">
      <c r="A22" s="33"/>
      <c r="B22" s="27" t="s">
        <v>23</v>
      </c>
      <c r="C22" s="20">
        <f t="shared" si="0"/>
        <v>1393035.5999999999</v>
      </c>
      <c r="D22" s="20">
        <f t="shared" si="1"/>
        <v>4179106.8000000003</v>
      </c>
      <c r="E22" s="20">
        <f t="shared" si="2"/>
        <v>3250416.4</v>
      </c>
      <c r="F22" s="20">
        <f t="shared" si="3"/>
        <v>464345.2</v>
      </c>
      <c r="G22" s="21">
        <f>SUM(G20:G21)</f>
        <v>9286904</v>
      </c>
    </row>
    <row r="23" spans="1:7" x14ac:dyDescent="0.7">
      <c r="A23" s="34" t="s">
        <v>31</v>
      </c>
      <c r="B23" s="25" t="s">
        <v>9</v>
      </c>
      <c r="C23" s="16">
        <f t="shared" si="0"/>
        <v>5789575.9500000002</v>
      </c>
      <c r="D23" s="16">
        <f t="shared" si="1"/>
        <v>17368727.850000001</v>
      </c>
      <c r="E23" s="16">
        <f t="shared" si="2"/>
        <v>13509010.549999999</v>
      </c>
      <c r="F23" s="16">
        <f t="shared" si="3"/>
        <v>1929858.6500000001</v>
      </c>
      <c r="G23" s="17">
        <v>38597173</v>
      </c>
    </row>
    <row r="24" spans="1:7" x14ac:dyDescent="0.7">
      <c r="A24" s="33"/>
      <c r="B24" s="25" t="s">
        <v>10</v>
      </c>
      <c r="C24" s="16">
        <f t="shared" si="0"/>
        <v>693449.7</v>
      </c>
      <c r="D24" s="16">
        <f t="shared" si="1"/>
        <v>2080349.1</v>
      </c>
      <c r="E24" s="16">
        <f t="shared" si="2"/>
        <v>1618049.2999999998</v>
      </c>
      <c r="F24" s="16">
        <f t="shared" si="3"/>
        <v>231149.90000000002</v>
      </c>
      <c r="G24" s="18">
        <v>4622998</v>
      </c>
    </row>
    <row r="25" spans="1:7" x14ac:dyDescent="0.7">
      <c r="A25" s="33"/>
      <c r="B25" s="27" t="s">
        <v>23</v>
      </c>
      <c r="C25" s="20">
        <f t="shared" si="0"/>
        <v>6483025.6499999994</v>
      </c>
      <c r="D25" s="20">
        <f t="shared" si="1"/>
        <v>19449076.949999999</v>
      </c>
      <c r="E25" s="20">
        <f t="shared" si="2"/>
        <v>15127059.85</v>
      </c>
      <c r="F25" s="20">
        <f t="shared" si="3"/>
        <v>2161008.5500000003</v>
      </c>
      <c r="G25" s="21">
        <f>SUM(G23:G24)</f>
        <v>43220171</v>
      </c>
    </row>
    <row r="26" spans="1:7" x14ac:dyDescent="0.7">
      <c r="A26" s="34" t="s">
        <v>26</v>
      </c>
      <c r="B26" s="25" t="s">
        <v>9</v>
      </c>
      <c r="C26" s="16">
        <f t="shared" si="0"/>
        <v>10573579.799999999</v>
      </c>
      <c r="D26" s="16">
        <f t="shared" si="1"/>
        <v>31720739.400000002</v>
      </c>
      <c r="E26" s="16">
        <f t="shared" si="2"/>
        <v>24671686.199999999</v>
      </c>
      <c r="F26" s="16">
        <f t="shared" si="3"/>
        <v>3524526.6</v>
      </c>
      <c r="G26" s="17">
        <v>70490532</v>
      </c>
    </row>
    <row r="27" spans="1:7" x14ac:dyDescent="0.7">
      <c r="A27" s="33"/>
      <c r="B27" s="25" t="s">
        <v>10</v>
      </c>
      <c r="C27" s="16">
        <f t="shared" si="0"/>
        <v>11846805.75</v>
      </c>
      <c r="D27" s="16">
        <f t="shared" si="1"/>
        <v>35540417.25</v>
      </c>
      <c r="E27" s="16">
        <f t="shared" si="2"/>
        <v>27642546.75</v>
      </c>
      <c r="F27" s="16">
        <f t="shared" si="3"/>
        <v>3948935.25</v>
      </c>
      <c r="G27" s="18">
        <v>78978705</v>
      </c>
    </row>
    <row r="28" spans="1:7" x14ac:dyDescent="0.7">
      <c r="A28" s="33"/>
      <c r="B28" s="27" t="s">
        <v>23</v>
      </c>
      <c r="C28" s="20">
        <f t="shared" si="0"/>
        <v>22420385.550000001</v>
      </c>
      <c r="D28" s="20">
        <f t="shared" si="1"/>
        <v>67261156.650000006</v>
      </c>
      <c r="E28" s="20">
        <f t="shared" si="2"/>
        <v>52314232.949999996</v>
      </c>
      <c r="F28" s="20">
        <f t="shared" si="3"/>
        <v>7473461.8500000006</v>
      </c>
      <c r="G28" s="21">
        <f>SUM(G26:G27)</f>
        <v>149469237</v>
      </c>
    </row>
    <row r="29" spans="1:7" x14ac:dyDescent="0.7">
      <c r="A29" s="33" t="s">
        <v>17</v>
      </c>
      <c r="B29" s="25" t="s">
        <v>9</v>
      </c>
      <c r="C29" s="16">
        <f t="shared" si="0"/>
        <v>16434109.5</v>
      </c>
      <c r="D29" s="16">
        <f t="shared" si="1"/>
        <v>49302328.5</v>
      </c>
      <c r="E29" s="16">
        <f t="shared" si="2"/>
        <v>38346255.5</v>
      </c>
      <c r="F29" s="16">
        <f t="shared" si="3"/>
        <v>5478036.5</v>
      </c>
      <c r="G29" s="17">
        <v>109560730</v>
      </c>
    </row>
    <row r="30" spans="1:7" x14ac:dyDescent="0.7">
      <c r="A30" s="33"/>
      <c r="B30" s="25" t="s">
        <v>10</v>
      </c>
      <c r="C30" s="16">
        <f t="shared" si="0"/>
        <v>8012403</v>
      </c>
      <c r="D30" s="16">
        <f t="shared" si="1"/>
        <v>24037209</v>
      </c>
      <c r="E30" s="16">
        <f t="shared" si="2"/>
        <v>18695607</v>
      </c>
      <c r="F30" s="16">
        <f t="shared" si="3"/>
        <v>2670801</v>
      </c>
      <c r="G30" s="18">
        <v>53416020</v>
      </c>
    </row>
    <row r="31" spans="1:7" x14ac:dyDescent="0.7">
      <c r="A31" s="33"/>
      <c r="B31" s="27" t="s">
        <v>23</v>
      </c>
      <c r="C31" s="20">
        <f t="shared" si="0"/>
        <v>24446512.5</v>
      </c>
      <c r="D31" s="20">
        <f t="shared" si="1"/>
        <v>73339537.5</v>
      </c>
      <c r="E31" s="20">
        <f t="shared" si="2"/>
        <v>57041862.5</v>
      </c>
      <c r="F31" s="20">
        <f t="shared" si="3"/>
        <v>8148837.5</v>
      </c>
      <c r="G31" s="21">
        <f>SUM(G29:G30)</f>
        <v>162976750</v>
      </c>
    </row>
    <row r="32" spans="1:7" x14ac:dyDescent="0.7">
      <c r="A32" s="34" t="s">
        <v>28</v>
      </c>
      <c r="B32" s="25" t="s">
        <v>9</v>
      </c>
      <c r="C32" s="16">
        <f t="shared" si="0"/>
        <v>10293552.75</v>
      </c>
      <c r="D32" s="16">
        <f t="shared" si="1"/>
        <v>30880658.25</v>
      </c>
      <c r="E32" s="16">
        <f t="shared" si="2"/>
        <v>24018289.75</v>
      </c>
      <c r="F32" s="16">
        <f t="shared" si="3"/>
        <v>3431184.25</v>
      </c>
      <c r="G32" s="17">
        <v>68623685</v>
      </c>
    </row>
    <row r="33" spans="1:7" x14ac:dyDescent="0.7">
      <c r="A33" s="33"/>
      <c r="B33" s="25" t="s">
        <v>10</v>
      </c>
      <c r="C33" s="16">
        <f t="shared" si="0"/>
        <v>3880975.5</v>
      </c>
      <c r="D33" s="16">
        <f t="shared" si="1"/>
        <v>11642926.5</v>
      </c>
      <c r="E33" s="16">
        <f t="shared" si="2"/>
        <v>9055609.5</v>
      </c>
      <c r="F33" s="16">
        <f t="shared" si="3"/>
        <v>1293658.5</v>
      </c>
      <c r="G33" s="18">
        <v>25873170</v>
      </c>
    </row>
    <row r="34" spans="1:7" x14ac:dyDescent="0.7">
      <c r="A34" s="33"/>
      <c r="B34" s="27" t="s">
        <v>23</v>
      </c>
      <c r="C34" s="20">
        <f t="shared" si="0"/>
        <v>14174528.25</v>
      </c>
      <c r="D34" s="20">
        <f t="shared" si="1"/>
        <v>42523584.75</v>
      </c>
      <c r="E34" s="20">
        <f t="shared" si="2"/>
        <v>33073899.249999996</v>
      </c>
      <c r="F34" s="20">
        <f t="shared" si="3"/>
        <v>4724842.75</v>
      </c>
      <c r="G34" s="21">
        <f>SUM(G32:G33)</f>
        <v>94496855</v>
      </c>
    </row>
    <row r="35" spans="1:7" x14ac:dyDescent="0.7">
      <c r="A35" s="34" t="s">
        <v>29</v>
      </c>
      <c r="B35" s="25" t="s">
        <v>9</v>
      </c>
      <c r="C35" s="16">
        <f t="shared" si="0"/>
        <v>3387267.6</v>
      </c>
      <c r="D35" s="16">
        <f t="shared" si="1"/>
        <v>10161802.800000001</v>
      </c>
      <c r="E35" s="16">
        <f t="shared" si="2"/>
        <v>7903624.3999999994</v>
      </c>
      <c r="F35" s="16">
        <f t="shared" si="3"/>
        <v>1129089.2</v>
      </c>
      <c r="G35" s="17">
        <v>22581784</v>
      </c>
    </row>
    <row r="36" spans="1:7" x14ac:dyDescent="0.7">
      <c r="A36" s="33"/>
      <c r="B36" s="25" t="s">
        <v>10</v>
      </c>
      <c r="C36" s="16">
        <f t="shared" si="0"/>
        <v>409455</v>
      </c>
      <c r="D36" s="16">
        <f t="shared" si="1"/>
        <v>1228365</v>
      </c>
      <c r="E36" s="16">
        <f t="shared" si="2"/>
        <v>955394.99999999988</v>
      </c>
      <c r="F36" s="16">
        <f t="shared" si="3"/>
        <v>136485</v>
      </c>
      <c r="G36" s="18">
        <v>2729700</v>
      </c>
    </row>
    <row r="37" spans="1:7" x14ac:dyDescent="0.7">
      <c r="A37" s="33"/>
      <c r="B37" s="27" t="s">
        <v>23</v>
      </c>
      <c r="C37" s="20">
        <f t="shared" si="0"/>
        <v>3796722.5999999996</v>
      </c>
      <c r="D37" s="20">
        <f t="shared" si="1"/>
        <v>11390167.800000001</v>
      </c>
      <c r="E37" s="20">
        <f t="shared" si="2"/>
        <v>8859019.3999999985</v>
      </c>
      <c r="F37" s="20">
        <f t="shared" si="3"/>
        <v>1265574.2000000002</v>
      </c>
      <c r="G37" s="21">
        <f>SUM(G35:G36)</f>
        <v>25311484</v>
      </c>
    </row>
    <row r="38" spans="1:7" x14ac:dyDescent="0.7">
      <c r="A38" s="34" t="s">
        <v>30</v>
      </c>
      <c r="B38" s="25" t="s">
        <v>9</v>
      </c>
      <c r="C38" s="16">
        <f t="shared" si="0"/>
        <v>3508198.35</v>
      </c>
      <c r="D38" s="16">
        <f t="shared" si="1"/>
        <v>10524595.050000001</v>
      </c>
      <c r="E38" s="16">
        <f t="shared" si="2"/>
        <v>8185796.1499999994</v>
      </c>
      <c r="F38" s="16">
        <f t="shared" si="3"/>
        <v>1169399.45</v>
      </c>
      <c r="G38" s="17">
        <v>23387989</v>
      </c>
    </row>
    <row r="39" spans="1:7" x14ac:dyDescent="0.7">
      <c r="A39" s="33"/>
      <c r="B39" s="25" t="s">
        <v>10</v>
      </c>
      <c r="C39" s="16">
        <f t="shared" si="0"/>
        <v>1638895.5</v>
      </c>
      <c r="D39" s="16">
        <f t="shared" si="1"/>
        <v>4916686.5</v>
      </c>
      <c r="E39" s="16">
        <f t="shared" si="2"/>
        <v>3824089.4999999995</v>
      </c>
      <c r="F39" s="16">
        <f t="shared" si="3"/>
        <v>546298.5</v>
      </c>
      <c r="G39" s="18">
        <v>10925970</v>
      </c>
    </row>
    <row r="40" spans="1:7" x14ac:dyDescent="0.7">
      <c r="A40" s="33"/>
      <c r="B40" s="27" t="s">
        <v>23</v>
      </c>
      <c r="C40" s="20">
        <f t="shared" si="0"/>
        <v>5147093.8499999996</v>
      </c>
      <c r="D40" s="20">
        <f t="shared" si="1"/>
        <v>15441281.550000001</v>
      </c>
      <c r="E40" s="20">
        <f t="shared" si="2"/>
        <v>12009885.649999999</v>
      </c>
      <c r="F40" s="20">
        <f t="shared" si="3"/>
        <v>1715697.9500000002</v>
      </c>
      <c r="G40" s="21">
        <f>SUM(G38:G39)</f>
        <v>34313959</v>
      </c>
    </row>
    <row r="41" spans="1:7" x14ac:dyDescent="0.7">
      <c r="A41" s="33" t="s">
        <v>18</v>
      </c>
      <c r="B41" s="25" t="s">
        <v>9</v>
      </c>
      <c r="C41" s="16">
        <f t="shared" si="0"/>
        <v>12286873.65</v>
      </c>
      <c r="D41" s="16">
        <f t="shared" si="1"/>
        <v>36860620.950000003</v>
      </c>
      <c r="E41" s="16">
        <f t="shared" si="2"/>
        <v>28669371.849999998</v>
      </c>
      <c r="F41" s="16">
        <f t="shared" si="3"/>
        <v>4095624.5500000003</v>
      </c>
      <c r="G41" s="17">
        <v>81912491</v>
      </c>
    </row>
    <row r="42" spans="1:7" x14ac:dyDescent="0.7">
      <c r="A42" s="33"/>
      <c r="B42" s="25" t="s">
        <v>10</v>
      </c>
      <c r="C42" s="16">
        <f t="shared" si="0"/>
        <v>4189643.4</v>
      </c>
      <c r="D42" s="16">
        <f t="shared" si="1"/>
        <v>12568930.200000001</v>
      </c>
      <c r="E42" s="16">
        <f t="shared" si="2"/>
        <v>9775834.5999999996</v>
      </c>
      <c r="F42" s="16">
        <f t="shared" si="3"/>
        <v>1396547.8</v>
      </c>
      <c r="G42" s="18">
        <v>27930956</v>
      </c>
    </row>
    <row r="43" spans="1:7" x14ac:dyDescent="0.7">
      <c r="A43" s="33"/>
      <c r="B43" s="27" t="s">
        <v>23</v>
      </c>
      <c r="C43" s="20">
        <f t="shared" si="0"/>
        <v>16476517.049999999</v>
      </c>
      <c r="D43" s="20">
        <f t="shared" si="1"/>
        <v>49429551.149999999</v>
      </c>
      <c r="E43" s="20">
        <f t="shared" si="2"/>
        <v>38445206.449999996</v>
      </c>
      <c r="F43" s="20">
        <f t="shared" si="3"/>
        <v>5492172.3500000006</v>
      </c>
      <c r="G43" s="21">
        <f>SUM(G41:G42)</f>
        <v>109843447</v>
      </c>
    </row>
    <row r="44" spans="1:7" x14ac:dyDescent="0.7">
      <c r="A44" s="33" t="s">
        <v>19</v>
      </c>
      <c r="B44" s="25" t="s">
        <v>9</v>
      </c>
      <c r="C44" s="16">
        <f t="shared" si="0"/>
        <v>24621971.849999998</v>
      </c>
      <c r="D44" s="16">
        <f t="shared" si="1"/>
        <v>73865915.549999997</v>
      </c>
      <c r="E44" s="16">
        <f t="shared" si="2"/>
        <v>57451267.649999999</v>
      </c>
      <c r="F44" s="16">
        <f t="shared" si="3"/>
        <v>8207323.9500000002</v>
      </c>
      <c r="G44" s="17">
        <v>164146479</v>
      </c>
    </row>
    <row r="45" spans="1:7" x14ac:dyDescent="0.7">
      <c r="A45" s="33"/>
      <c r="B45" s="25" t="s">
        <v>10</v>
      </c>
      <c r="C45" s="16">
        <f t="shared" si="0"/>
        <v>10342101</v>
      </c>
      <c r="D45" s="16">
        <f t="shared" si="1"/>
        <v>31026303</v>
      </c>
      <c r="E45" s="16">
        <f t="shared" si="2"/>
        <v>24131569</v>
      </c>
      <c r="F45" s="16">
        <f t="shared" si="3"/>
        <v>3447367</v>
      </c>
      <c r="G45" s="18">
        <v>68947340</v>
      </c>
    </row>
    <row r="46" spans="1:7" x14ac:dyDescent="0.7">
      <c r="A46" s="33"/>
      <c r="B46" s="27" t="s">
        <v>23</v>
      </c>
      <c r="C46" s="20">
        <f t="shared" si="0"/>
        <v>34964072.850000001</v>
      </c>
      <c r="D46" s="20">
        <f t="shared" si="1"/>
        <v>104892218.55</v>
      </c>
      <c r="E46" s="20">
        <f t="shared" si="2"/>
        <v>81582836.649999991</v>
      </c>
      <c r="F46" s="20">
        <f t="shared" si="3"/>
        <v>11654690.950000001</v>
      </c>
      <c r="G46" s="21">
        <f>SUM(G44:G45)</f>
        <v>233093819</v>
      </c>
    </row>
    <row r="47" spans="1:7" x14ac:dyDescent="0.7">
      <c r="A47" s="33" t="s">
        <v>20</v>
      </c>
      <c r="B47" s="25" t="s">
        <v>9</v>
      </c>
      <c r="C47" s="16">
        <f t="shared" si="0"/>
        <v>14739859.35</v>
      </c>
      <c r="D47" s="16">
        <f t="shared" si="1"/>
        <v>44219578.050000004</v>
      </c>
      <c r="E47" s="16">
        <f t="shared" si="2"/>
        <v>34393005.149999999</v>
      </c>
      <c r="F47" s="16">
        <f t="shared" si="3"/>
        <v>4913286.45</v>
      </c>
      <c r="G47" s="17">
        <v>98265729</v>
      </c>
    </row>
    <row r="48" spans="1:7" x14ac:dyDescent="0.7">
      <c r="A48" s="33"/>
      <c r="B48" s="25" t="s">
        <v>10</v>
      </c>
      <c r="C48" s="16">
        <f t="shared" si="0"/>
        <v>3211149.9</v>
      </c>
      <c r="D48" s="16">
        <f t="shared" si="1"/>
        <v>9633449.7000000011</v>
      </c>
      <c r="E48" s="16">
        <f t="shared" si="2"/>
        <v>7492683.0999999996</v>
      </c>
      <c r="F48" s="16">
        <f t="shared" si="3"/>
        <v>1070383.3</v>
      </c>
      <c r="G48" s="18">
        <v>21407666</v>
      </c>
    </row>
    <row r="49" spans="1:7" x14ac:dyDescent="0.7">
      <c r="A49" s="33"/>
      <c r="B49" s="27" t="s">
        <v>23</v>
      </c>
      <c r="C49" s="20">
        <f t="shared" si="0"/>
        <v>17951009.25</v>
      </c>
      <c r="D49" s="20">
        <f t="shared" si="1"/>
        <v>53853027.75</v>
      </c>
      <c r="E49" s="20">
        <f t="shared" si="2"/>
        <v>41885688.25</v>
      </c>
      <c r="F49" s="20">
        <f t="shared" si="3"/>
        <v>5983669.75</v>
      </c>
      <c r="G49" s="21">
        <f>SUM(G47:G48)</f>
        <v>119673395</v>
      </c>
    </row>
    <row r="50" spans="1:7" x14ac:dyDescent="0.7">
      <c r="A50" s="33" t="s">
        <v>21</v>
      </c>
      <c r="B50" s="28" t="s">
        <v>9</v>
      </c>
      <c r="C50" s="16">
        <f t="shared" si="0"/>
        <v>16764849.299999999</v>
      </c>
      <c r="D50" s="16">
        <f t="shared" si="1"/>
        <v>50294547.899999999</v>
      </c>
      <c r="E50" s="16">
        <f t="shared" si="2"/>
        <v>39117981.699999996</v>
      </c>
      <c r="F50" s="16">
        <f t="shared" si="3"/>
        <v>5588283.1000000006</v>
      </c>
      <c r="G50" s="17">
        <v>111765662</v>
      </c>
    </row>
    <row r="51" spans="1:7" x14ac:dyDescent="0.7">
      <c r="A51" s="33"/>
      <c r="B51" s="28" t="s">
        <v>10</v>
      </c>
      <c r="C51" s="16">
        <f t="shared" si="0"/>
        <v>5201991.75</v>
      </c>
      <c r="D51" s="16">
        <f t="shared" si="1"/>
        <v>15605975.25</v>
      </c>
      <c r="E51" s="16">
        <f t="shared" si="2"/>
        <v>12137980.75</v>
      </c>
      <c r="F51" s="16">
        <f t="shared" si="3"/>
        <v>1733997.25</v>
      </c>
      <c r="G51" s="18">
        <v>34679945</v>
      </c>
    </row>
    <row r="52" spans="1:7" x14ac:dyDescent="0.7">
      <c r="A52" s="33"/>
      <c r="B52" s="27" t="s">
        <v>23</v>
      </c>
      <c r="C52" s="20">
        <f t="shared" si="0"/>
        <v>21966841.050000001</v>
      </c>
      <c r="D52" s="20">
        <f t="shared" si="1"/>
        <v>65900523.149999999</v>
      </c>
      <c r="E52" s="20">
        <f t="shared" si="2"/>
        <v>51255962.449999996</v>
      </c>
      <c r="F52" s="20">
        <f t="shared" si="3"/>
        <v>7322280.3500000006</v>
      </c>
      <c r="G52" s="21">
        <f>SUM(G50:G51)</f>
        <v>146445607</v>
      </c>
    </row>
    <row r="53" spans="1:7" x14ac:dyDescent="0.7">
      <c r="A53" s="33" t="s">
        <v>22</v>
      </c>
      <c r="B53" s="28" t="s">
        <v>9</v>
      </c>
      <c r="C53" s="16">
        <f t="shared" si="0"/>
        <v>12425395.049999999</v>
      </c>
      <c r="D53" s="16">
        <f t="shared" si="1"/>
        <v>37276185.149999999</v>
      </c>
      <c r="E53" s="16">
        <f t="shared" si="2"/>
        <v>28992588.449999999</v>
      </c>
      <c r="F53" s="16">
        <f t="shared" si="3"/>
        <v>4141798.35</v>
      </c>
      <c r="G53" s="17">
        <v>82835967</v>
      </c>
    </row>
    <row r="54" spans="1:7" x14ac:dyDescent="0.7">
      <c r="A54" s="33"/>
      <c r="B54" s="28" t="s">
        <v>10</v>
      </c>
      <c r="C54" s="16">
        <f t="shared" si="0"/>
        <v>4667602.6499999994</v>
      </c>
      <c r="D54" s="16">
        <f t="shared" si="1"/>
        <v>14002807.950000001</v>
      </c>
      <c r="E54" s="16">
        <f t="shared" si="2"/>
        <v>10891072.85</v>
      </c>
      <c r="F54" s="16">
        <f t="shared" si="3"/>
        <v>1555867.55</v>
      </c>
      <c r="G54" s="18">
        <v>31117351</v>
      </c>
    </row>
    <row r="55" spans="1:7" x14ac:dyDescent="0.7">
      <c r="A55" s="33"/>
      <c r="B55" s="27" t="s">
        <v>23</v>
      </c>
      <c r="C55" s="20">
        <f t="shared" si="0"/>
        <v>17092997.699999999</v>
      </c>
      <c r="D55" s="20">
        <f t="shared" si="1"/>
        <v>51278993.100000001</v>
      </c>
      <c r="E55" s="20">
        <f t="shared" si="2"/>
        <v>39883661.299999997</v>
      </c>
      <c r="F55" s="20">
        <f t="shared" si="3"/>
        <v>5697665.9000000004</v>
      </c>
      <c r="G55" s="21">
        <f>SUM(G53:G54)</f>
        <v>113953318</v>
      </c>
    </row>
    <row r="56" spans="1:7" x14ac:dyDescent="0.7">
      <c r="A56" s="29"/>
      <c r="B56" s="30"/>
      <c r="C56" s="30"/>
      <c r="D56" s="30"/>
      <c r="E56" s="30"/>
      <c r="F56" s="30"/>
      <c r="G56" s="31"/>
    </row>
  </sheetData>
  <mergeCells count="18">
    <mergeCell ref="A44:A46"/>
    <mergeCell ref="A4:A7"/>
    <mergeCell ref="A47:A49"/>
    <mergeCell ref="A50:A52"/>
    <mergeCell ref="A53:A55"/>
    <mergeCell ref="A20:A22"/>
    <mergeCell ref="A23:A25"/>
    <mergeCell ref="A26:A28"/>
    <mergeCell ref="A29:A31"/>
    <mergeCell ref="A32:A34"/>
    <mergeCell ref="A35:A37"/>
    <mergeCell ref="A38:A40"/>
    <mergeCell ref="A41:A43"/>
    <mergeCell ref="A1:G1"/>
    <mergeCell ref="A8:A10"/>
    <mergeCell ref="A11:A13"/>
    <mergeCell ref="A14:A16"/>
    <mergeCell ref="A17:A19"/>
  </mergeCells>
  <pageMargins left="0.71" right="0.28000000000000003" top="0.31" bottom="0.35" header="0.32" footer="0.3"/>
  <pageSetup paperSize="9" scale="4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9"/>
  <sheetViews>
    <sheetView workbookViewId="0" xr3:uid="{958C4451-9541-5A59-BF78-D2F731DF1C81}">
      <selection activeCell="K17" sqref="K17"/>
    </sheetView>
  </sheetViews>
  <sheetFormatPr defaultRowHeight="15" x14ac:dyDescent="0.2"/>
  <cols>
    <col min="1" max="1" width="17.21875" bestFit="1" customWidth="1"/>
    <col min="2" max="2" width="36.9921875" bestFit="1" customWidth="1"/>
    <col min="3" max="4" width="22.328125" bestFit="1" customWidth="1"/>
    <col min="5" max="5" width="22.1953125" bestFit="1" customWidth="1"/>
    <col min="6" max="7" width="20.4453125" bestFit="1" customWidth="1"/>
  </cols>
  <sheetData>
    <row r="1" spans="1:7" ht="26.25" x14ac:dyDescent="0.5">
      <c r="A1" s="35" t="s">
        <v>6</v>
      </c>
      <c r="B1" s="35"/>
      <c r="C1" s="35"/>
      <c r="D1" s="35"/>
      <c r="E1" s="35"/>
      <c r="F1" s="35"/>
      <c r="G1" s="35"/>
    </row>
    <row r="2" spans="1:7" ht="26.25" x14ac:dyDescent="0.2">
      <c r="A2" s="4" t="s">
        <v>11</v>
      </c>
      <c r="B2" s="4" t="s">
        <v>14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1</v>
      </c>
    </row>
    <row r="3" spans="1:7" ht="28.5" x14ac:dyDescent="0.6">
      <c r="A3" s="3" t="s">
        <v>12</v>
      </c>
      <c r="B3" s="3" t="s">
        <v>7</v>
      </c>
      <c r="C3" s="2">
        <v>30.29</v>
      </c>
      <c r="D3" s="2">
        <v>22</v>
      </c>
      <c r="E3" s="2">
        <v>22</v>
      </c>
      <c r="F3" s="2">
        <v>21.71</v>
      </c>
      <c r="G3" s="2">
        <v>100</v>
      </c>
    </row>
    <row r="4" spans="1:7" ht="28.5" x14ac:dyDescent="0.6">
      <c r="A4" s="36" t="s">
        <v>13</v>
      </c>
      <c r="B4" s="3" t="s">
        <v>0</v>
      </c>
      <c r="C4" s="2">
        <v>15</v>
      </c>
      <c r="D4" s="2">
        <v>45</v>
      </c>
      <c r="E4" s="2">
        <v>35</v>
      </c>
      <c r="F4" s="2">
        <v>5</v>
      </c>
      <c r="G4" s="2">
        <v>100</v>
      </c>
    </row>
    <row r="5" spans="1:7" ht="28.5" x14ac:dyDescent="0.6">
      <c r="A5" s="36"/>
      <c r="B5" s="3" t="s">
        <v>9</v>
      </c>
      <c r="C5" s="5">
        <f>C4*G5/100</f>
        <v>206747115</v>
      </c>
      <c r="D5" s="5">
        <f>D4*G5/100</f>
        <v>620241345</v>
      </c>
      <c r="E5" s="5">
        <f>(E4*G5)/100</f>
        <v>482409935</v>
      </c>
      <c r="F5" s="5">
        <f>F4*G5/100</f>
        <v>68915705</v>
      </c>
      <c r="G5" s="6">
        <v>1378314100</v>
      </c>
    </row>
    <row r="6" spans="1:7" ht="28.5" x14ac:dyDescent="0.6">
      <c r="A6" s="36"/>
      <c r="B6" s="3" t="s">
        <v>10</v>
      </c>
      <c r="C6" s="5">
        <f>(C4*G6)/100</f>
        <v>65440372.649999999</v>
      </c>
      <c r="D6" s="5">
        <f>(D4*G6)/100</f>
        <v>196321117.94999999</v>
      </c>
      <c r="E6" s="5">
        <f>(E4*G6)/100</f>
        <v>152694202.84999999</v>
      </c>
      <c r="F6" s="5">
        <f>(F4*G6)/100</f>
        <v>21813457.550000001</v>
      </c>
      <c r="G6" s="6">
        <v>436269151</v>
      </c>
    </row>
    <row r="7" spans="1:7" ht="28.5" x14ac:dyDescent="0.65">
      <c r="A7" s="36"/>
      <c r="B7" s="7" t="s">
        <v>8</v>
      </c>
      <c r="C7" s="8">
        <f>(C4*G7)/100</f>
        <v>272187487.64999998</v>
      </c>
      <c r="D7" s="8">
        <f>(D4*G7)/100</f>
        <v>816562462.95000005</v>
      </c>
      <c r="E7" s="8">
        <f>(E4*G7)/100</f>
        <v>635104137.85000002</v>
      </c>
      <c r="F7" s="8">
        <f>(F4*G7)/100</f>
        <v>90729162.549999997</v>
      </c>
      <c r="G7" s="9">
        <f>G5+G6</f>
        <v>1814583251</v>
      </c>
    </row>
    <row r="8" spans="1:7" x14ac:dyDescent="0.2">
      <c r="B8" s="1"/>
    </row>
    <row r="9" spans="1:7" x14ac:dyDescent="0.2">
      <c r="B9" s="1"/>
    </row>
    <row r="10" spans="1:7" x14ac:dyDescent="0.2">
      <c r="B10" s="1"/>
    </row>
    <row r="11" spans="1:7" x14ac:dyDescent="0.2">
      <c r="B11" s="1"/>
    </row>
    <row r="12" spans="1:7" x14ac:dyDescent="0.2">
      <c r="B12" s="1"/>
    </row>
    <row r="13" spans="1:7" x14ac:dyDescent="0.2">
      <c r="B13" s="1"/>
    </row>
    <row r="14" spans="1:7" x14ac:dyDescent="0.2">
      <c r="B14" s="1"/>
    </row>
    <row r="15" spans="1:7" x14ac:dyDescent="0.2">
      <c r="B15" s="1"/>
    </row>
    <row r="16" spans="1:7" x14ac:dyDescent="0.2">
      <c r="B16" s="1"/>
    </row>
    <row r="17" spans="2:2" x14ac:dyDescent="0.2">
      <c r="B17" s="1"/>
    </row>
    <row r="18" spans="2:2" x14ac:dyDescent="0.2">
      <c r="B18" s="1"/>
    </row>
    <row r="19" spans="2:2" x14ac:dyDescent="0.2">
      <c r="B19" s="1"/>
    </row>
  </sheetData>
  <mergeCells count="2">
    <mergeCell ref="A1:G1"/>
    <mergeCell ref="A4:A7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2017-12-03T05:45:30Z</cp:lastPrinted>
  <dcterms:created xsi:type="dcterms:W3CDTF">2017-12-03T02:59:19Z</dcterms:created>
  <dcterms:modified xsi:type="dcterms:W3CDTF">2017-12-03T05:45:38Z</dcterms:modified>
</cp:coreProperties>
</file>